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06"/>
  <workbookPr/>
  <mc:AlternateContent xmlns:mc="http://schemas.openxmlformats.org/markup-compatibility/2006">
    <mc:Choice Requires="x15">
      <x15ac:absPath xmlns:x15ac="http://schemas.microsoft.com/office/spreadsheetml/2010/11/ac" url="https://susepcorp-my.sharepoint.com/personal/robson_mattos_susep_gov_br/Documents/COSEP-SEPLA/Planejamento de contratações/Outsourcing de Impressão/ANEXOS do TR/"/>
    </mc:Choice>
  </mc:AlternateContent>
  <xr:revisionPtr revIDLastSave="994" documentId="11_127F018B39FCD6D15EECA7DE207024DF2FED9A6B" xr6:coauthVersionLast="47" xr6:coauthVersionMax="47" xr10:uidLastSave="{952FCA6A-5484-4580-8262-5EE8D947DDFB}"/>
  <bookViews>
    <workbookView xWindow="28680" yWindow="-120" windowWidth="29040" windowHeight="15840" activeTab="1" xr2:uid="{00000000-000D-0000-FFFF-FFFF00000000}"/>
  </bookViews>
  <sheets>
    <sheet name="Contadores" sheetId="1" r:id="rId1"/>
    <sheet name="Apuração NMS" sheetId="9" r:id="rId2"/>
    <sheet name="Glosas" sheetId="7" r:id="rId3"/>
    <sheet name="Faturamento" sheetId="2" r:id="rId4"/>
    <sheet name="Totalizadores" sheetId="5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5" l="1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M14" i="9"/>
  <c r="O14" i="9" s="1"/>
  <c r="N14" i="9"/>
  <c r="P14" i="9" s="1"/>
  <c r="R14" i="9"/>
  <c r="S14" i="9"/>
  <c r="M15" i="9"/>
  <c r="O15" i="9" s="1"/>
  <c r="N15" i="9"/>
  <c r="P15" i="9" s="1"/>
  <c r="R15" i="9"/>
  <c r="S15" i="9"/>
  <c r="M16" i="9"/>
  <c r="O16" i="9" s="1"/>
  <c r="N16" i="9"/>
  <c r="P16" i="9" s="1"/>
  <c r="Q16" i="9" s="1"/>
  <c r="R16" i="9"/>
  <c r="S16" i="9"/>
  <c r="M17" i="9"/>
  <c r="N17" i="9"/>
  <c r="P17" i="9" s="1"/>
  <c r="Q17" i="9" s="1"/>
  <c r="O17" i="9"/>
  <c r="R17" i="9"/>
  <c r="S17" i="9"/>
  <c r="M18" i="9"/>
  <c r="O18" i="9" s="1"/>
  <c r="N18" i="9"/>
  <c r="P18" i="9"/>
  <c r="R18" i="9"/>
  <c r="S18" i="9"/>
  <c r="M19" i="9"/>
  <c r="O19" i="9" s="1"/>
  <c r="N19" i="9"/>
  <c r="P19" i="9" s="1"/>
  <c r="Q19" i="9" s="1"/>
  <c r="R19" i="9"/>
  <c r="S19" i="9"/>
  <c r="M20" i="9"/>
  <c r="N20" i="9"/>
  <c r="O20" i="9"/>
  <c r="Q20" i="9" s="1"/>
  <c r="P20" i="9"/>
  <c r="R20" i="9"/>
  <c r="S20" i="9"/>
  <c r="M21" i="9"/>
  <c r="O21" i="9" s="1"/>
  <c r="N21" i="9"/>
  <c r="P21" i="9" s="1"/>
  <c r="R21" i="9"/>
  <c r="S21" i="9"/>
  <c r="M22" i="9"/>
  <c r="O22" i="9" s="1"/>
  <c r="N22" i="9"/>
  <c r="P22" i="9" s="1"/>
  <c r="R22" i="9"/>
  <c r="S22" i="9"/>
  <c r="M23" i="9"/>
  <c r="O23" i="9" s="1"/>
  <c r="N23" i="9"/>
  <c r="P23" i="9" s="1"/>
  <c r="R23" i="9"/>
  <c r="S23" i="9"/>
  <c r="M24" i="9"/>
  <c r="O24" i="9" s="1"/>
  <c r="N24" i="9"/>
  <c r="P24" i="9" s="1"/>
  <c r="R24" i="9"/>
  <c r="S24" i="9"/>
  <c r="M25" i="9"/>
  <c r="N25" i="9"/>
  <c r="P25" i="9" s="1"/>
  <c r="O25" i="9"/>
  <c r="R25" i="9"/>
  <c r="S25" i="9"/>
  <c r="M26" i="9"/>
  <c r="N26" i="9"/>
  <c r="O26" i="9"/>
  <c r="P26" i="9"/>
  <c r="R26" i="9"/>
  <c r="S26" i="9"/>
  <c r="M27" i="9"/>
  <c r="O27" i="9" s="1"/>
  <c r="N27" i="9"/>
  <c r="P27" i="9" s="1"/>
  <c r="Q27" i="9" s="1"/>
  <c r="R27" i="9"/>
  <c r="S27" i="9"/>
  <c r="M28" i="9"/>
  <c r="N28" i="9"/>
  <c r="P28" i="9" s="1"/>
  <c r="Q28" i="9" s="1"/>
  <c r="O28" i="9"/>
  <c r="R28" i="9"/>
  <c r="S28" i="9"/>
  <c r="M29" i="9"/>
  <c r="O29" i="9" s="1"/>
  <c r="N29" i="9"/>
  <c r="P29" i="9"/>
  <c r="R29" i="9"/>
  <c r="S29" i="9"/>
  <c r="M30" i="9"/>
  <c r="O30" i="9" s="1"/>
  <c r="N30" i="9"/>
  <c r="P30" i="9" s="1"/>
  <c r="R30" i="9"/>
  <c r="S30" i="9"/>
  <c r="M31" i="9"/>
  <c r="O31" i="9" s="1"/>
  <c r="N31" i="9"/>
  <c r="P31" i="9" s="1"/>
  <c r="Q31" i="9" s="1"/>
  <c r="R31" i="9"/>
  <c r="S31" i="9"/>
  <c r="M32" i="9"/>
  <c r="O32" i="9" s="1"/>
  <c r="N32" i="9"/>
  <c r="P32" i="9" s="1"/>
  <c r="Q32" i="9" s="1"/>
  <c r="R32" i="9"/>
  <c r="S32" i="9"/>
  <c r="M33" i="9"/>
  <c r="N33" i="9"/>
  <c r="P33" i="9" s="1"/>
  <c r="Q33" i="9" s="1"/>
  <c r="O33" i="9"/>
  <c r="R33" i="9"/>
  <c r="S33" i="9"/>
  <c r="M34" i="9"/>
  <c r="N34" i="9"/>
  <c r="P34" i="9" s="1"/>
  <c r="Q34" i="9" s="1"/>
  <c r="O34" i="9"/>
  <c r="R34" i="9"/>
  <c r="S34" i="9"/>
  <c r="M35" i="9"/>
  <c r="O35" i="9" s="1"/>
  <c r="N35" i="9"/>
  <c r="P35" i="9"/>
  <c r="R35" i="9"/>
  <c r="S35" i="9"/>
  <c r="M36" i="9"/>
  <c r="O36" i="9" s="1"/>
  <c r="N36" i="9"/>
  <c r="P36" i="9" s="1"/>
  <c r="R36" i="9"/>
  <c r="S36" i="9"/>
  <c r="M37" i="9"/>
  <c r="O37" i="9" s="1"/>
  <c r="N37" i="9"/>
  <c r="P37" i="9" s="1"/>
  <c r="Q37" i="9" s="1"/>
  <c r="R37" i="9"/>
  <c r="S37" i="9"/>
  <c r="M38" i="9"/>
  <c r="O38" i="9" s="1"/>
  <c r="N38" i="9"/>
  <c r="P38" i="9" s="1"/>
  <c r="R38" i="9"/>
  <c r="S38" i="9"/>
  <c r="S11" i="9"/>
  <c r="S12" i="9"/>
  <c r="S13" i="9"/>
  <c r="M12" i="9"/>
  <c r="O12" i="9" s="1"/>
  <c r="N12" i="9"/>
  <c r="P12" i="9" s="1"/>
  <c r="M13" i="9"/>
  <c r="O13" i="9" s="1"/>
  <c r="N13" i="9"/>
  <c r="P13" i="9" s="1"/>
  <c r="N11" i="9"/>
  <c r="P11" i="9" s="1"/>
  <c r="M11" i="9"/>
  <c r="O11" i="9" s="1"/>
  <c r="C20" i="9"/>
  <c r="D20" i="9"/>
  <c r="G20" i="9"/>
  <c r="C21" i="9"/>
  <c r="D21" i="9"/>
  <c r="G21" i="9"/>
  <c r="C22" i="9"/>
  <c r="D22" i="9"/>
  <c r="G22" i="9"/>
  <c r="C23" i="9"/>
  <c r="D23" i="9"/>
  <c r="G23" i="9"/>
  <c r="C24" i="9"/>
  <c r="D24" i="9"/>
  <c r="G24" i="9"/>
  <c r="C25" i="9"/>
  <c r="D25" i="9"/>
  <c r="G25" i="9"/>
  <c r="C26" i="9"/>
  <c r="D26" i="9"/>
  <c r="G26" i="9"/>
  <c r="C27" i="9"/>
  <c r="D27" i="9"/>
  <c r="G27" i="9"/>
  <c r="C28" i="9"/>
  <c r="D28" i="9"/>
  <c r="G28" i="9"/>
  <c r="C29" i="9"/>
  <c r="D29" i="9"/>
  <c r="G29" i="9"/>
  <c r="C30" i="9"/>
  <c r="D30" i="9"/>
  <c r="G30" i="9"/>
  <c r="C31" i="9"/>
  <c r="D31" i="9"/>
  <c r="G31" i="9"/>
  <c r="C32" i="9"/>
  <c r="D32" i="9"/>
  <c r="G32" i="9"/>
  <c r="C33" i="9"/>
  <c r="D33" i="9"/>
  <c r="G33" i="9"/>
  <c r="C34" i="9"/>
  <c r="D34" i="9"/>
  <c r="G34" i="9"/>
  <c r="C35" i="9"/>
  <c r="D35" i="9"/>
  <c r="G35" i="9"/>
  <c r="C36" i="9"/>
  <c r="D36" i="9"/>
  <c r="G36" i="9"/>
  <c r="C37" i="9"/>
  <c r="D37" i="9"/>
  <c r="G37" i="9"/>
  <c r="D11" i="9"/>
  <c r="B91" i="9"/>
  <c r="R11" i="9" s="1"/>
  <c r="D19" i="9"/>
  <c r="D18" i="9"/>
  <c r="D17" i="9"/>
  <c r="D16" i="9"/>
  <c r="D15" i="9"/>
  <c r="D14" i="9"/>
  <c r="D13" i="9"/>
  <c r="D12" i="9"/>
  <c r="C19" i="9"/>
  <c r="C18" i="9"/>
  <c r="C17" i="9"/>
  <c r="C16" i="9"/>
  <c r="C15" i="9"/>
  <c r="C14" i="9"/>
  <c r="C13" i="9"/>
  <c r="C12" i="9"/>
  <c r="C11" i="9"/>
  <c r="G19" i="9"/>
  <c r="G18" i="9"/>
  <c r="G17" i="9"/>
  <c r="G16" i="9"/>
  <c r="G15" i="9"/>
  <c r="G14" i="9"/>
  <c r="G13" i="9"/>
  <c r="G12" i="9"/>
  <c r="G11" i="9"/>
  <c r="F16" i="7"/>
  <c r="H27" i="7"/>
  <c r="Q15" i="9" l="1"/>
  <c r="K15" i="9" s="1"/>
  <c r="Q14" i="9"/>
  <c r="K14" i="9" s="1"/>
  <c r="Q36" i="9"/>
  <c r="Q25" i="9"/>
  <c r="Q26" i="9"/>
  <c r="Q35" i="9"/>
  <c r="Q21" i="9"/>
  <c r="Q18" i="9"/>
  <c r="Q30" i="9"/>
  <c r="Q29" i="9"/>
  <c r="Q23" i="9"/>
  <c r="Q38" i="9"/>
  <c r="Q24" i="9"/>
  <c r="Q22" i="9"/>
  <c r="Q11" i="9"/>
  <c r="K11" i="9" s="1"/>
  <c r="R12" i="9"/>
  <c r="R13" i="9"/>
  <c r="Q13" i="9"/>
  <c r="Q12" i="9"/>
  <c r="K12" i="9" s="1"/>
  <c r="E37" i="1"/>
  <c r="C31" i="2" s="1"/>
  <c r="E23" i="1"/>
  <c r="C15" i="2" s="1"/>
  <c r="E31" i="1"/>
  <c r="C23" i="2" s="1"/>
  <c r="D23" i="2" s="1"/>
  <c r="K13" i="9" l="1"/>
  <c r="B31" i="2"/>
  <c r="B23" i="2"/>
  <c r="B15" i="2"/>
  <c r="D31" i="2"/>
  <c r="D15" i="2"/>
  <c r="E31" i="2" l="1"/>
  <c r="D14" i="5" s="1"/>
  <c r="E23" i="2"/>
  <c r="D13" i="5" s="1"/>
  <c r="E15" i="2"/>
  <c r="D12" i="5" s="1"/>
  <c r="D22" i="5"/>
  <c r="D15" i="5" l="1"/>
  <c r="D25" i="5" s="1"/>
  <c r="D3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tc={87AAAEAD-79DA-40CF-84E2-07F67244B05D}</author>
    <author>tc={65B06089-A6A8-4136-B3FF-E41440881BC8}</author>
    <author>tc={9462E532-E0FC-43BE-A06E-C046C9828A44}</author>
    <author>tc={065B06F7-441E-4845-A1D7-ED5D65357898}</author>
  </authors>
  <commentList>
    <comment ref="C10" authorId="0" shapeId="0" xr:uid="{87AAAEAD-79DA-40CF-84E2-07F67244B05D}">
      <text>
        <t>[Threaded comment]
Your version of Excel allows you to read this threaded comment; however, any edits to it will get removed if the file is opened in a newer version of Excel. Learn more: https://go.microsoft.com/fwlink/?linkid=870924
Comment:
    Não deletar as fórmulas dessa coluna.</t>
      </text>
    </comment>
    <comment ref="D10" authorId="1" shapeId="0" xr:uid="{65B06089-A6A8-4136-B3FF-E41440881BC8}">
      <text>
        <t>[Threaded comment]
Your version of Excel allows you to read this threaded comment; however, any edits to it will get removed if the file is opened in a newer version of Excel. Learn more: https://go.microsoft.com/fwlink/?linkid=870924
Comment:
    Não deletar as fórmulas dessa coluna.</t>
      </text>
    </comment>
    <comment ref="F10" authorId="2" shapeId="0" xr:uid="{9462E532-E0FC-43BE-A06E-C046C9828A44}">
      <text>
        <t>[Threaded comment]
Your version of Excel allows you to read this threaded comment; however, any edits to it will get removed if the file is opened in a newer version of Excel. Learn more: https://go.microsoft.com/fwlink/?linkid=870924
Comment:
    Não deletar as fórmulas dessa coluna.</t>
      </text>
    </comment>
    <comment ref="K10" authorId="3" shapeId="0" xr:uid="{065B06F7-441E-4845-A1D7-ED5D65357898}">
      <text>
        <t>[Threaded comment]
Your version of Excel allows you to read this threaded comment; however, any edits to it will get removed if the file is opened in a newer version of Excel. Learn more: https://go.microsoft.com/fwlink/?linkid=870924
Comment:
    Não deletar as fórmulas dessa coluna.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Daniel Portilho Troncoso</author>
  </authors>
  <commentList>
    <comment ref="E12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 xml:space="preserve">
Valor fixo mensal referente a locação de 14 equipamentos.
</t>
        </r>
      </text>
    </comment>
    <comment ref="E13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 xml:space="preserve">
Valor a ser pago por página impressa.</t>
        </r>
      </text>
    </comment>
    <comment ref="C14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 xml:space="preserve">Inserir o quantitativo produzido em cada mês
</t>
        </r>
      </text>
    </comment>
    <comment ref="E20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 xml:space="preserve">
Valor fixo mensal referente a locação de 3 equipamentos.
</t>
        </r>
      </text>
    </comment>
    <comment ref="E21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 xml:space="preserve">
Valor a ser pago por página impressa.</t>
        </r>
      </text>
    </comment>
    <comment ref="C22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 xml:space="preserve">Inserir o quantitativo produzido em cada mês
</t>
        </r>
      </text>
    </comment>
    <comment ref="E28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 xml:space="preserve">
Valor fixo mensal referente a locação de 1 equipamentos.
</t>
        </r>
      </text>
    </comment>
    <comment ref="E29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 xml:space="preserve">
Valor a ser pago por página impressa.</t>
        </r>
      </text>
    </comment>
    <comment ref="C30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 xml:space="preserve">Inserir o quantitativo produzido em cada mês
</t>
        </r>
      </text>
    </comment>
  </commentList>
</comments>
</file>

<file path=xl/sharedStrings.xml><?xml version="1.0" encoding="utf-8"?>
<sst xmlns="http://schemas.openxmlformats.org/spreadsheetml/2006/main" count="188" uniqueCount="128">
  <si>
    <r>
      <rPr>
        <b/>
        <i/>
        <sz val="18"/>
        <color rgb="FF1F4E78"/>
        <rFont val="Calibri"/>
      </rPr>
      <t xml:space="preserve"> Outsourcing</t>
    </r>
    <r>
      <rPr>
        <b/>
        <sz val="18"/>
        <color rgb="FF1F4E78"/>
        <rFont val="Calibri"/>
      </rPr>
      <t xml:space="preserve"> de Impressão - 2023</t>
    </r>
  </si>
  <si>
    <t>Anexo 3 - Relatórios de Faturamento</t>
  </si>
  <si>
    <t>3.1 - Relatório de Contadores</t>
  </si>
  <si>
    <t>Mês de Referência:</t>
  </si>
  <si>
    <t>Tipo I - Multifuncional Monocromática A4</t>
  </si>
  <si>
    <t>Id. equipamento</t>
  </si>
  <si>
    <t>Localidade</t>
  </si>
  <si>
    <t>Cont.Anterior</t>
  </si>
  <si>
    <t>Cont.Atual</t>
  </si>
  <si>
    <t>Qtde Cópias/Impressões</t>
  </si>
  <si>
    <t>TOTAL</t>
  </si>
  <si>
    <t>Tipo II - Multifuniconal Policromática A4</t>
  </si>
  <si>
    <t>Tipo 3 - Multifuncional Policromática A3/A4</t>
  </si>
  <si>
    <r>
      <rPr>
        <b/>
        <i/>
        <sz val="18"/>
        <color rgb="FF1F4E78"/>
        <rFont val="Calibri"/>
      </rPr>
      <t>Outsourcing</t>
    </r>
    <r>
      <rPr>
        <b/>
        <sz val="18"/>
        <color rgb="FF1F4E78"/>
        <rFont val="Calibri"/>
      </rPr>
      <t xml:space="preserve"> de Impressão - 2023</t>
    </r>
  </si>
  <si>
    <t>3.2 - Planilha de apuração de Nível Mínimo de Serviço</t>
  </si>
  <si>
    <t>Data e Hora de Abertura do Chamado</t>
  </si>
  <si>
    <t>Identificação do problema</t>
  </si>
  <si>
    <t>Indicador</t>
  </si>
  <si>
    <t>Prazo máximo</t>
  </si>
  <si>
    <t>Descrição da Solicitação</t>
  </si>
  <si>
    <t>Identificação Equipamento</t>
  </si>
  <si>
    <t>Nº do Chamado</t>
  </si>
  <si>
    <t>Data e Hora de Conclusão do Chamado</t>
  </si>
  <si>
    <t>Descrição da Solução</t>
  </si>
  <si>
    <t>Cálculo do Tempo de  Atendimento</t>
  </si>
  <si>
    <t>NMS atendido?</t>
  </si>
  <si>
    <t>hora inicial</t>
  </si>
  <si>
    <t>hora final</t>
  </si>
  <si>
    <t>Lista de Inicadores</t>
  </si>
  <si>
    <t>Prazos máximos (h)</t>
  </si>
  <si>
    <t>Atendimento Técnico</t>
  </si>
  <si>
    <t>ITAT</t>
  </si>
  <si>
    <t>Substituição de Equipamentos (Sede e Arquivo)</t>
  </si>
  <si>
    <t>ISE</t>
  </si>
  <si>
    <t>Substituição de Equipamentos (Escritórios)</t>
  </si>
  <si>
    <t>Troca de peças (Sede e Arquivo)</t>
  </si>
  <si>
    <t>ITP</t>
  </si>
  <si>
    <t>Troca de peças (Escritórios)</t>
  </si>
  <si>
    <t>Troca por Reincidência de Defeitos (Sede e Arquivo)</t>
  </si>
  <si>
    <t>ITRD</t>
  </si>
  <si>
    <t>3 falhas</t>
  </si>
  <si>
    <t>5 falhas</t>
  </si>
  <si>
    <t>Realocação de Equipamentos  (Sede e Arquivo)</t>
  </si>
  <si>
    <t>IRE</t>
  </si>
  <si>
    <t>Realocação de Equipamentos (Escritórios)</t>
  </si>
  <si>
    <t>Lista de equipamentos:</t>
  </si>
  <si>
    <t>Localização</t>
  </si>
  <si>
    <t>ID do Equipamento</t>
  </si>
  <si>
    <t>CGFOP</t>
  </si>
  <si>
    <t>CGPED</t>
  </si>
  <si>
    <t>DEATI</t>
  </si>
  <si>
    <t>Procuradoria</t>
  </si>
  <si>
    <t>afafss</t>
  </si>
  <si>
    <t>hrw</t>
  </si>
  <si>
    <t>hrwt</t>
  </si>
  <si>
    <t>dge</t>
  </si>
  <si>
    <t>jstjw</t>
  </si>
  <si>
    <t>era</t>
  </si>
  <si>
    <t>hrrgq</t>
  </si>
  <si>
    <t>gqgrqh</t>
  </si>
  <si>
    <t>kyje</t>
  </si>
  <si>
    <t>ejruk</t>
  </si>
  <si>
    <t>ERSSP</t>
  </si>
  <si>
    <t>ERSDF</t>
  </si>
  <si>
    <t>Feriados</t>
  </si>
  <si>
    <t>Domingo</t>
  </si>
  <si>
    <t>Ano Novo</t>
  </si>
  <si>
    <t>Segunda-feira</t>
  </si>
  <si>
    <t>Carnaval</t>
  </si>
  <si>
    <t>Terça-feira</t>
  </si>
  <si>
    <t>Quarta-feira</t>
  </si>
  <si>
    <t>Quarta-Feira de Cinzas</t>
  </si>
  <si>
    <t>Sexta-feira</t>
  </si>
  <si>
    <t>Sexta-Feira Santa</t>
  </si>
  <si>
    <t>Páscoa</t>
  </si>
  <si>
    <t>Tiradentes</t>
  </si>
  <si>
    <t>Dia do Trabalho</t>
  </si>
  <si>
    <t>Quinta-feira</t>
  </si>
  <si>
    <t>Corpus Christi</t>
  </si>
  <si>
    <t>Independência do Brasil</t>
  </si>
  <si>
    <t>Nossa Srª da Aparecida</t>
  </si>
  <si>
    <t>Dia de Finados</t>
  </si>
  <si>
    <t>Proclamação da República</t>
  </si>
  <si>
    <t>Véspera de Natal</t>
  </si>
  <si>
    <t>Natal</t>
  </si>
  <si>
    <t>Véspera de Ano Novo</t>
  </si>
  <si>
    <t>Total de horas do dia</t>
  </si>
  <si>
    <t>Início do atend</t>
  </si>
  <si>
    <t>Final do atend</t>
  </si>
  <si>
    <t>Total horas uteis dia</t>
  </si>
  <si>
    <t>Chamado atendido?</t>
  </si>
  <si>
    <t>SIM</t>
  </si>
  <si>
    <t>NÃO</t>
  </si>
  <si>
    <r>
      <rPr>
        <b/>
        <i/>
        <sz val="18"/>
        <color theme="4" tint="-0.499984740745262"/>
        <rFont val="Calibri"/>
        <family val="2"/>
        <scheme val="minor"/>
      </rPr>
      <t>Outsourcing</t>
    </r>
    <r>
      <rPr>
        <b/>
        <sz val="18"/>
        <color theme="4" tint="-0.499984740745262"/>
        <rFont val="Calibri"/>
        <family val="2"/>
        <scheme val="minor"/>
      </rPr>
      <t xml:space="preserve"> de Impressão - 2023</t>
    </r>
  </si>
  <si>
    <t>3.3 - Planilha de apuração das Glosas</t>
  </si>
  <si>
    <t>Valor Unitário Mensal Fixo</t>
  </si>
  <si>
    <t>Multifuncional Monocromática A4</t>
  </si>
  <si>
    <t>Multifuncional Policromática A4</t>
  </si>
  <si>
    <t>Multifuncional Policromática A3/A4</t>
  </si>
  <si>
    <t>Data/Hora de Abertura</t>
  </si>
  <si>
    <t>Data/Hora de Conclusão</t>
  </si>
  <si>
    <t>Descrição do Chamado</t>
  </si>
  <si>
    <t>Tipo de Equipamento</t>
  </si>
  <si>
    <t>Prazo de Solução</t>
  </si>
  <si>
    <t>Violações (dias úteis)</t>
  </si>
  <si>
    <t>Valor da Glosa</t>
  </si>
  <si>
    <t>Observações</t>
  </si>
  <si>
    <t>NNNNNN</t>
  </si>
  <si>
    <t>Mult Mono A4</t>
  </si>
  <si>
    <t>dd-2</t>
  </si>
  <si>
    <t>TOTAL DAS GLOSAS (R$)</t>
  </si>
  <si>
    <t>3.4 - Planilha de apuração do Valor a Faturar</t>
  </si>
  <si>
    <t>Equipamento do Tipo I: Multifuncional Monocromática A4</t>
  </si>
  <si>
    <t>Valor Mensal por Equipamento</t>
  </si>
  <si>
    <t>Valor Total Mensal (Locação)</t>
  </si>
  <si>
    <t xml:space="preserve">Custo por Página </t>
  </si>
  <si>
    <t>Valor fixo mensal</t>
  </si>
  <si>
    <t>Qtde Cópias/
Impressões</t>
  </si>
  <si>
    <t>Valor Total Cópias/Impressões</t>
  </si>
  <si>
    <t>Valor a Faturar</t>
  </si>
  <si>
    <t>Equipamento do Tipo II: Multifuncional Policromática A4</t>
  </si>
  <si>
    <t>Equipamento do Tipo III: Multifuncional Policromática A3/A4</t>
  </si>
  <si>
    <t>Valor Total Mensal:</t>
  </si>
  <si>
    <t>3.5 - Autorização de Faturamento</t>
  </si>
  <si>
    <t>Tipo 2 - Multifuncional Policromática A4</t>
  </si>
  <si>
    <t>Glosas</t>
  </si>
  <si>
    <t>Valor Glosa</t>
  </si>
  <si>
    <t>Valor da Nota Fiscal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</si>
</sst>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[$-F400]h:mm:ss\ AM/PM"/>
    <numFmt numFmtId="166" formatCode="d/m/yy\ h:mm;@"/>
    <numFmt numFmtId="167" formatCode="[h]:mm:ss;@"/>
    <numFmt numFmtId="169" formatCode="mmmm\,\ yyyy;@"/>
    <numFmt numFmtId="170" formatCode="_-[$R$-416]\ * #,##0.00_-;\-[$R$-416]\ * #,##0.00_-;_-[$R$-416]\ * &quot;-&quot;??_-;_-@_-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4" tint="-0.499984740745262"/>
      <name val="Calibri"/>
      <family val="2"/>
      <scheme val="minor"/>
    </font>
    <font>
      <b/>
      <i/>
      <sz val="18"/>
      <color theme="4" tint="-0.499984740745262"/>
      <name val="Calibri"/>
      <family val="2"/>
      <scheme val="minor"/>
    </font>
    <font>
      <sz val="16"/>
      <color theme="4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</font>
    <font>
      <b/>
      <i/>
      <sz val="18"/>
      <color rgb="FF1F4E78"/>
      <name val="Calibri"/>
    </font>
    <font>
      <b/>
      <sz val="18"/>
      <color rgb="FF1F4E78"/>
      <name val="Calibri"/>
    </font>
    <font>
      <sz val="8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2" fillId="7" borderId="0" applyNumberFormat="0" applyBorder="0" applyAlignment="0" applyProtection="0"/>
  </cellStyleXfs>
  <cellXfs count="13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3" fillId="0" borderId="0" xfId="0" applyFont="1" applyAlignment="1">
      <alignment vertical="center" wrapText="1"/>
    </xf>
    <xf numFmtId="0" fontId="2" fillId="10" borderId="8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6" fillId="11" borderId="10" xfId="0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/>
    </xf>
    <xf numFmtId="43" fontId="0" fillId="0" borderId="13" xfId="1" applyFont="1" applyBorder="1" applyAlignment="1">
      <alignment horizontal="center" vertical="center"/>
    </xf>
    <xf numFmtId="43" fontId="0" fillId="0" borderId="14" xfId="1" applyFont="1" applyBorder="1" applyAlignment="1">
      <alignment horizontal="center" vertical="center"/>
    </xf>
    <xf numFmtId="43" fontId="0" fillId="0" borderId="21" xfId="1" applyFont="1" applyBorder="1" applyAlignment="1">
      <alignment horizontal="center" vertical="center"/>
    </xf>
    <xf numFmtId="43" fontId="2" fillId="8" borderId="16" xfId="1" applyFont="1" applyFill="1" applyBorder="1" applyAlignment="1">
      <alignment horizontal="center" vertical="center"/>
    </xf>
    <xf numFmtId="43" fontId="2" fillId="8" borderId="19" xfId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4" fontId="1" fillId="2" borderId="8" xfId="2" applyNumberFormat="1" applyFont="1" applyFill="1" applyBorder="1" applyAlignment="1">
      <alignment vertical="center"/>
    </xf>
    <xf numFmtId="0" fontId="2" fillId="10" borderId="12" xfId="0" applyFont="1" applyFill="1" applyBorder="1" applyAlignment="1">
      <alignment horizontal="center" vertical="center" wrapText="1"/>
    </xf>
    <xf numFmtId="0" fontId="0" fillId="12" borderId="1" xfId="0" applyFill="1" applyBorder="1" applyAlignment="1">
      <alignment horizontal="center" vertical="center"/>
    </xf>
    <xf numFmtId="165" fontId="0" fillId="12" borderId="1" xfId="0" applyNumberForma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4" fontId="0" fillId="13" borderId="1" xfId="2" applyFont="1" applyFill="1" applyBorder="1" applyAlignment="1">
      <alignment horizontal="center" vertical="center"/>
    </xf>
    <xf numFmtId="0" fontId="13" fillId="4" borderId="23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0" fillId="0" borderId="20" xfId="0" applyBorder="1" applyAlignment="1">
      <alignment wrapText="1"/>
    </xf>
    <xf numFmtId="0" fontId="0" fillId="0" borderId="14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" fillId="8" borderId="31" xfId="0" applyFont="1" applyFill="1" applyBorder="1" applyAlignment="1">
      <alignment horizontal="center" wrapText="1"/>
    </xf>
    <xf numFmtId="0" fontId="2" fillId="8" borderId="26" xfId="0" applyFont="1" applyFill="1" applyBorder="1" applyAlignment="1">
      <alignment horizontal="center" vertical="center"/>
    </xf>
    <xf numFmtId="0" fontId="2" fillId="8" borderId="27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1" fontId="0" fillId="0" borderId="0" xfId="0" applyNumberFormat="1"/>
    <xf numFmtId="0" fontId="0" fillId="0" borderId="2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165" fontId="0" fillId="0" borderId="25" xfId="0" applyNumberForma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4" fontId="0" fillId="0" borderId="0" xfId="0" applyNumberFormat="1"/>
    <xf numFmtId="46" fontId="0" fillId="0" borderId="0" xfId="0" applyNumberFormat="1"/>
    <xf numFmtId="0" fontId="2" fillId="10" borderId="2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44" fontId="0" fillId="5" borderId="0" xfId="2" applyFont="1" applyFill="1" applyBorder="1" applyAlignment="1" applyProtection="1">
      <alignment vertical="center"/>
      <protection locked="0"/>
    </xf>
    <xf numFmtId="44" fontId="2" fillId="0" borderId="8" xfId="0" applyNumberFormat="1" applyFont="1" applyBorder="1" applyAlignment="1">
      <alignment horizontal="center" vertical="center"/>
    </xf>
    <xf numFmtId="44" fontId="0" fillId="0" borderId="8" xfId="2" applyFont="1" applyFill="1" applyBorder="1" applyAlignment="1" applyProtection="1">
      <alignment vertical="center"/>
      <protection locked="0"/>
    </xf>
    <xf numFmtId="44" fontId="0" fillId="0" borderId="18" xfId="0" applyNumberFormat="1" applyBorder="1" applyAlignment="1" applyProtection="1">
      <alignment vertical="center"/>
      <protection locked="0"/>
    </xf>
    <xf numFmtId="0" fontId="2" fillId="5" borderId="0" xfId="0" applyFont="1" applyFill="1" applyAlignment="1">
      <alignment horizontal="right" vertical="center"/>
    </xf>
    <xf numFmtId="164" fontId="7" fillId="5" borderId="0" xfId="2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0" fillId="0" borderId="22" xfId="0" applyBorder="1" applyAlignment="1">
      <alignment vertical="center"/>
    </xf>
    <xf numFmtId="0" fontId="15" fillId="0" borderId="0" xfId="0" applyFont="1" applyAlignment="1">
      <alignment vertical="center" wrapText="1"/>
    </xf>
    <xf numFmtId="44" fontId="2" fillId="0" borderId="18" xfId="0" applyNumberFormat="1" applyFont="1" applyBorder="1" applyAlignment="1">
      <alignment horizontal="center" vertical="center"/>
    </xf>
    <xf numFmtId="44" fontId="0" fillId="8" borderId="12" xfId="2" applyFont="1" applyFill="1" applyBorder="1" applyAlignment="1">
      <alignment vertical="center"/>
    </xf>
    <xf numFmtId="0" fontId="0" fillId="0" borderId="8" xfId="0" applyBorder="1" applyAlignment="1" applyProtection="1">
      <alignment horizontal="center" vertical="center"/>
      <protection locked="0"/>
    </xf>
    <xf numFmtId="164" fontId="1" fillId="8" borderId="8" xfId="3" applyNumberFormat="1" applyFont="1" applyFill="1" applyBorder="1" applyAlignment="1">
      <alignment horizontal="center" vertical="center"/>
    </xf>
    <xf numFmtId="44" fontId="6" fillId="11" borderId="9" xfId="0" applyNumberFormat="1" applyFont="1" applyFill="1" applyBorder="1" applyAlignment="1">
      <alignment horizontal="center" vertical="center"/>
    </xf>
    <xf numFmtId="44" fontId="6" fillId="11" borderId="10" xfId="0" applyNumberFormat="1" applyFont="1" applyFill="1" applyBorder="1" applyAlignment="1">
      <alignment horizontal="center" vertical="center"/>
    </xf>
    <xf numFmtId="0" fontId="6" fillId="11" borderId="12" xfId="0" applyFont="1" applyFill="1" applyBorder="1" applyAlignment="1">
      <alignment vertical="center"/>
    </xf>
    <xf numFmtId="0" fontId="6" fillId="11" borderId="9" xfId="0" applyFont="1" applyFill="1" applyBorder="1" applyAlignment="1">
      <alignment vertical="center"/>
    </xf>
    <xf numFmtId="0" fontId="6" fillId="3" borderId="2" xfId="0" applyFont="1" applyFill="1" applyBorder="1" applyAlignment="1">
      <alignment vertical="center"/>
    </xf>
    <xf numFmtId="0" fontId="6" fillId="3" borderId="3" xfId="0" applyFont="1" applyFill="1" applyBorder="1" applyAlignment="1">
      <alignment vertical="center"/>
    </xf>
    <xf numFmtId="0" fontId="6" fillId="3" borderId="4" xfId="0" applyFont="1" applyFill="1" applyBorder="1" applyAlignment="1">
      <alignment vertical="center"/>
    </xf>
    <xf numFmtId="170" fontId="6" fillId="4" borderId="1" xfId="0" applyNumberFormat="1" applyFont="1" applyFill="1" applyBorder="1" applyAlignment="1">
      <alignment horizontal="center" vertical="center"/>
    </xf>
    <xf numFmtId="170" fontId="11" fillId="0" borderId="16" xfId="1" applyNumberFormat="1" applyFont="1" applyBorder="1" applyAlignment="1">
      <alignment horizontal="center" vertical="center"/>
    </xf>
    <xf numFmtId="0" fontId="0" fillId="0" borderId="37" xfId="0" applyBorder="1"/>
    <xf numFmtId="0" fontId="0" fillId="0" borderId="37" xfId="0" applyBorder="1" applyAlignment="1">
      <alignment horizontal="center"/>
    </xf>
    <xf numFmtId="1" fontId="0" fillId="0" borderId="37" xfId="0" applyNumberFormat="1" applyBorder="1" applyAlignment="1">
      <alignment horizontal="center"/>
    </xf>
    <xf numFmtId="0" fontId="2" fillId="0" borderId="37" xfId="0" applyFont="1" applyBorder="1" applyAlignment="1">
      <alignment horizontal="center" vertical="center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38" xfId="0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5" fillId="2" borderId="0" xfId="0" applyFont="1" applyFill="1" applyAlignment="1">
      <alignment horizontal="right" vertical="center" wrapText="1"/>
    </xf>
    <xf numFmtId="166" fontId="0" fillId="0" borderId="42" xfId="0" applyNumberFormat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22" fontId="0" fillId="0" borderId="41" xfId="0" applyNumberFormat="1" applyBorder="1" applyAlignment="1">
      <alignment horizontal="center" vertical="center"/>
    </xf>
    <xf numFmtId="22" fontId="0" fillId="0" borderId="1" xfId="0" applyNumberFormat="1" applyBorder="1" applyAlignment="1">
      <alignment horizontal="center" vertical="center"/>
    </xf>
    <xf numFmtId="165" fontId="0" fillId="0" borderId="0" xfId="0" applyNumberFormat="1"/>
    <xf numFmtId="0" fontId="0" fillId="0" borderId="0" xfId="0" applyAlignment="1">
      <alignment horizontal="center"/>
    </xf>
    <xf numFmtId="167" fontId="0" fillId="0" borderId="24" xfId="0" applyNumberForma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169" fontId="11" fillId="3" borderId="0" xfId="0" applyNumberFormat="1" applyFont="1" applyFill="1" applyAlignment="1">
      <alignment horizontal="center" vertical="center"/>
    </xf>
    <xf numFmtId="0" fontId="2" fillId="3" borderId="28" xfId="0" applyFont="1" applyFill="1" applyBorder="1" applyAlignment="1">
      <alignment horizontal="center" wrapText="1"/>
    </xf>
    <xf numFmtId="0" fontId="2" fillId="3" borderId="29" xfId="0" applyFont="1" applyFill="1" applyBorder="1" applyAlignment="1">
      <alignment horizontal="center" wrapText="1"/>
    </xf>
    <xf numFmtId="0" fontId="2" fillId="3" borderId="30" xfId="0" applyFont="1" applyFill="1" applyBorder="1" applyAlignment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2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3" fillId="15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43" xfId="0" applyFont="1" applyBorder="1" applyAlignment="1">
      <alignment horizontal="center"/>
    </xf>
    <xf numFmtId="0" fontId="2" fillId="0" borderId="44" xfId="0" applyFont="1" applyBorder="1" applyAlignment="1">
      <alignment horizontal="center"/>
    </xf>
    <xf numFmtId="0" fontId="13" fillId="4" borderId="9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0" fillId="13" borderId="1" xfId="0" applyFill="1" applyBorder="1" applyAlignment="1">
      <alignment horizontal="center" wrapText="1"/>
    </xf>
    <xf numFmtId="0" fontId="0" fillId="13" borderId="1" xfId="0" applyFill="1" applyBorder="1" applyAlignment="1">
      <alignment horizontal="center"/>
    </xf>
    <xf numFmtId="0" fontId="2" fillId="14" borderId="0" xfId="0" applyFont="1" applyFill="1" applyAlignment="1">
      <alignment horizontal="center" wrapText="1"/>
    </xf>
    <xf numFmtId="0" fontId="2" fillId="14" borderId="32" xfId="0" applyFont="1" applyFill="1" applyBorder="1" applyAlignment="1">
      <alignment horizontal="center" wrapText="1"/>
    </xf>
    <xf numFmtId="0" fontId="2" fillId="8" borderId="9" xfId="0" applyFont="1" applyFill="1" applyBorder="1" applyAlignment="1">
      <alignment horizontal="left" vertical="center"/>
    </xf>
    <xf numFmtId="0" fontId="2" fillId="8" borderId="12" xfId="0" applyFont="1" applyFill="1" applyBorder="1" applyAlignment="1">
      <alignment horizontal="left" vertical="center"/>
    </xf>
    <xf numFmtId="0" fontId="2" fillId="8" borderId="10" xfId="0" applyFont="1" applyFill="1" applyBorder="1" applyAlignment="1">
      <alignment horizontal="left" vertical="center"/>
    </xf>
    <xf numFmtId="0" fontId="2" fillId="8" borderId="5" xfId="0" applyFont="1" applyFill="1" applyBorder="1" applyAlignment="1">
      <alignment horizontal="left" vertical="center"/>
    </xf>
    <xf numFmtId="0" fontId="2" fillId="8" borderId="6" xfId="0" applyFont="1" applyFill="1" applyBorder="1" applyAlignment="1">
      <alignment horizontal="left" vertical="center"/>
    </xf>
    <xf numFmtId="0" fontId="2" fillId="8" borderId="7" xfId="0" applyFont="1" applyFill="1" applyBorder="1" applyAlignment="1">
      <alignment horizontal="left" vertical="center"/>
    </xf>
    <xf numFmtId="0" fontId="6" fillId="15" borderId="17" xfId="0" applyFont="1" applyFill="1" applyBorder="1" applyAlignment="1">
      <alignment horizontal="center" vertical="center"/>
    </xf>
    <xf numFmtId="0" fontId="6" fillId="15" borderId="15" xfId="0" applyFont="1" applyFill="1" applyBorder="1" applyAlignment="1">
      <alignment horizontal="center" vertical="center"/>
    </xf>
    <xf numFmtId="0" fontId="6" fillId="15" borderId="16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8" borderId="9" xfId="0" applyFont="1" applyFill="1" applyBorder="1" applyAlignment="1">
      <alignment horizontal="center" wrapText="1"/>
    </xf>
    <xf numFmtId="0" fontId="6" fillId="8" borderId="36" xfId="0" applyFont="1" applyFill="1" applyBorder="1" applyAlignment="1">
      <alignment horizontal="center" wrapText="1"/>
    </xf>
    <xf numFmtId="0" fontId="11" fillId="9" borderId="9" xfId="0" applyFont="1" applyFill="1" applyBorder="1" applyAlignment="1">
      <alignment horizontal="center" wrapText="1"/>
    </xf>
    <xf numFmtId="0" fontId="11" fillId="9" borderId="36" xfId="0" applyFont="1" applyFill="1" applyBorder="1" applyAlignment="1">
      <alignment horizont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wrapText="1"/>
    </xf>
    <xf numFmtId="0" fontId="6" fillId="6" borderId="10" xfId="0" applyFont="1" applyFill="1" applyBorder="1" applyAlignment="1">
      <alignment horizontal="center" wrapText="1"/>
    </xf>
    <xf numFmtId="0" fontId="0" fillId="0" borderId="28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6" fillId="11" borderId="9" xfId="0" applyFont="1" applyFill="1" applyBorder="1" applyAlignment="1">
      <alignment horizontal="center" wrapText="1"/>
    </xf>
    <xf numFmtId="0" fontId="6" fillId="11" borderId="10" xfId="0" applyFont="1" applyFill="1" applyBorder="1" applyAlignment="1">
      <alignment horizontal="center" wrapText="1"/>
    </xf>
  </cellXfs>
  <cellStyles count="4">
    <cellStyle name="Moeda" xfId="2" builtinId="4"/>
    <cellStyle name="Normal" xfId="0" builtinId="0"/>
    <cellStyle name="Ruim" xfId="3" builtinId="27"/>
    <cellStyle name="Vírgula" xfId="1" builtinId="3"/>
  </cellStyles>
  <dxfs count="1">
    <dxf>
      <font>
        <b/>
        <i val="0"/>
      </font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CFC091.2ECC0FF0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CFC091.2ECC0FF0" TargetMode="Externa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CFC091.2ECC0FF0" TargetMode="Externa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CFC091.2ECC0FF0" TargetMode="External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</xdr:colOff>
      <xdr:row>0</xdr:row>
      <xdr:rowOff>19050</xdr:rowOff>
    </xdr:from>
    <xdr:to>
      <xdr:col>0</xdr:col>
      <xdr:colOff>1485900</xdr:colOff>
      <xdr:row>1</xdr:row>
      <xdr:rowOff>161925</xdr:rowOff>
    </xdr:to>
    <xdr:pic>
      <xdr:nvPicPr>
        <xdr:cNvPr id="2" name="Imagem 1" descr="logo_susep.png">
          <a:extLst>
            <a:ext uri="{FF2B5EF4-FFF2-40B4-BE49-F238E27FC236}">
              <a16:creationId xmlns:a16="http://schemas.microsoft.com/office/drawing/2014/main" id="{AED244D5-B8CA-48F7-82D0-803AC08523C8}"/>
            </a:ext>
          </a:extLst>
        </xdr:cNvPr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" y="19050"/>
          <a:ext cx="1479550" cy="330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95250</xdr:rowOff>
    </xdr:from>
    <xdr:to>
      <xdr:col>1</xdr:col>
      <xdr:colOff>685800</xdr:colOff>
      <xdr:row>1</xdr:row>
      <xdr:rowOff>248920</xdr:rowOff>
    </xdr:to>
    <xdr:pic>
      <xdr:nvPicPr>
        <xdr:cNvPr id="2" name="Imagem 1" descr="logo_susep.png">
          <a:extLst>
            <a:ext uri="{FF2B5EF4-FFF2-40B4-BE49-F238E27FC236}">
              <a16:creationId xmlns:a16="http://schemas.microsoft.com/office/drawing/2014/main" id="{7F2CED60-8F68-4E3A-830A-CF982E5A853F}"/>
            </a:ext>
          </a:extLst>
        </xdr:cNvPr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95250"/>
          <a:ext cx="1714500" cy="3378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238125</xdr:colOff>
      <xdr:row>1</xdr:row>
      <xdr:rowOff>147320</xdr:rowOff>
    </xdr:to>
    <xdr:pic>
      <xdr:nvPicPr>
        <xdr:cNvPr id="2" name="Imagem 1" descr="logo_susep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76400" cy="3378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31750</xdr:rowOff>
    </xdr:from>
    <xdr:to>
      <xdr:col>1</xdr:col>
      <xdr:colOff>1158875</xdr:colOff>
      <xdr:row>1</xdr:row>
      <xdr:rowOff>172720</xdr:rowOff>
    </xdr:to>
    <xdr:pic>
      <xdr:nvPicPr>
        <xdr:cNvPr id="2" name="Imagem 1" descr="logo_susep.png">
          <a:extLst>
            <a:ext uri="{FF2B5EF4-FFF2-40B4-BE49-F238E27FC236}">
              <a16:creationId xmlns:a16="http://schemas.microsoft.com/office/drawing/2014/main" id="{C4F8F9DC-5E03-4D68-9F7F-921FA831CFD5}"/>
            </a:ext>
          </a:extLst>
        </xdr:cNvPr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" y="31750"/>
          <a:ext cx="1704975" cy="3251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Bianca Ribeiro Esteves" id="{0AC7DEAE-BCF1-4648-9774-A80EBC348A29}" userId="S::bianca.esteves@susep.gov.br::b94ad49c-d1a6-4c18-a830-42da4c626d29" providerId="AD"/>
</personList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0" dT="2023-03-10T12:04:35.89" personId="{0AC7DEAE-BCF1-4648-9774-A80EBC348A29}" id="{87AAAEAD-79DA-40CF-84E2-07F67244B05D}">
    <text>Não deletar as fórmulas dessa coluna.</text>
  </threadedComment>
  <threadedComment ref="D10" dT="2023-03-10T12:04:45.65" personId="{0AC7DEAE-BCF1-4648-9774-A80EBC348A29}" id="{65B06089-A6A8-4136-B3FF-E41440881BC8}">
    <text>Não deletar as fórmulas dessa coluna.</text>
  </threadedComment>
  <threadedComment ref="F10" dT="2023-03-10T12:04:41.20" personId="{0AC7DEAE-BCF1-4648-9774-A80EBC348A29}" id="{9462E532-E0FC-43BE-A06E-C046C9828A44}">
    <text>Não deletar as fórmulas dessa coluna.</text>
  </threadedComment>
  <threadedComment ref="K10" dT="2023-03-10T12:04:51.92" personId="{0AC7DEAE-BCF1-4648-9774-A80EBC348A29}" id="{065B06F7-441E-4845-A1D7-ED5D65357898}">
    <text>Não deletar as fórmulas dessa coluna.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7"/>
  <sheetViews>
    <sheetView showGridLines="0" workbookViewId="0">
      <selection activeCell="B8" sqref="B8:C8"/>
    </sheetView>
  </sheetViews>
  <sheetFormatPr defaultRowHeight="14.45"/>
  <cols>
    <col min="1" max="1" width="27.140625" style="3" customWidth="1"/>
    <col min="2" max="2" width="15.140625" style="1" customWidth="1"/>
    <col min="3" max="3" width="13.42578125" style="1" bestFit="1" customWidth="1"/>
    <col min="4" max="4" width="12.28515625" style="1" bestFit="1" customWidth="1"/>
    <col min="5" max="5" width="23.140625" style="1" bestFit="1" customWidth="1"/>
    <col min="6" max="6" width="17.85546875" style="1" customWidth="1"/>
    <col min="7" max="7" width="20.140625" style="1" bestFit="1" customWidth="1"/>
    <col min="8" max="8" width="20.140625" style="1" customWidth="1"/>
    <col min="9" max="9" width="50.5703125" style="1" customWidth="1"/>
  </cols>
  <sheetData>
    <row r="1" spans="1:9" ht="15" customHeight="1">
      <c r="A1" s="93" t="s">
        <v>0</v>
      </c>
      <c r="B1" s="93"/>
      <c r="C1" s="93"/>
      <c r="D1" s="93"/>
      <c r="E1" s="93"/>
      <c r="F1" s="7"/>
      <c r="G1" s="7"/>
      <c r="H1" s="7"/>
      <c r="I1" s="7"/>
    </row>
    <row r="2" spans="1:9" ht="15" customHeight="1">
      <c r="A2" s="93"/>
      <c r="B2" s="93"/>
      <c r="C2" s="93"/>
      <c r="D2" s="93"/>
      <c r="E2" s="93"/>
      <c r="F2" s="7"/>
      <c r="G2" s="7"/>
      <c r="H2" s="7"/>
      <c r="I2" s="7"/>
    </row>
    <row r="3" spans="1:9" ht="15" customHeight="1">
      <c r="A3" s="94" t="s">
        <v>1</v>
      </c>
      <c r="B3" s="94"/>
      <c r="C3" s="94"/>
      <c r="D3" s="94"/>
      <c r="E3" s="94"/>
      <c r="F3" s="7"/>
      <c r="G3" s="7"/>
      <c r="H3" s="7"/>
      <c r="I3" s="7"/>
    </row>
    <row r="4" spans="1:9" ht="15" customHeight="1">
      <c r="A4" s="94"/>
      <c r="B4" s="94"/>
      <c r="C4" s="94"/>
      <c r="D4" s="94"/>
      <c r="E4" s="94"/>
      <c r="F4" s="7"/>
      <c r="G4" s="7"/>
      <c r="H4" s="7"/>
      <c r="I4" s="7"/>
    </row>
    <row r="5" spans="1:9" ht="15" customHeight="1">
      <c r="A5" s="102" t="s">
        <v>2</v>
      </c>
      <c r="B5" s="102"/>
      <c r="C5" s="102"/>
      <c r="D5" s="102"/>
      <c r="E5" s="102"/>
      <c r="F5" s="7"/>
      <c r="G5" s="7"/>
      <c r="H5" s="7"/>
      <c r="I5" s="7"/>
    </row>
    <row r="6" spans="1:9" ht="15" customHeight="1">
      <c r="A6" s="102"/>
      <c r="B6" s="102"/>
      <c r="C6" s="102"/>
      <c r="D6" s="102"/>
      <c r="E6" s="102"/>
      <c r="F6" s="7"/>
      <c r="G6" s="7"/>
      <c r="H6" s="7"/>
      <c r="I6" s="7"/>
    </row>
    <row r="7" spans="1:9" ht="15" customHeight="1">
      <c r="A7" s="7"/>
      <c r="B7" s="7"/>
      <c r="C7" s="7"/>
      <c r="D7" s="7"/>
      <c r="E7" s="7"/>
      <c r="F7" s="7"/>
      <c r="G7" s="7"/>
      <c r="H7" s="7"/>
      <c r="I7" s="7"/>
    </row>
    <row r="8" spans="1:9" s="2" customFormat="1" ht="27.6" customHeight="1">
      <c r="A8" s="84" t="s">
        <v>3</v>
      </c>
      <c r="B8" s="95"/>
      <c r="C8" s="95"/>
      <c r="D8" s="1"/>
      <c r="E8" s="1"/>
      <c r="F8" s="1"/>
      <c r="G8" s="1"/>
      <c r="H8" s="1"/>
      <c r="I8" s="1"/>
    </row>
    <row r="9" spans="1:9" ht="15" thickBot="1"/>
    <row r="10" spans="1:9" ht="18.95" thickBot="1">
      <c r="A10" s="99" t="s">
        <v>4</v>
      </c>
      <c r="B10" s="100"/>
      <c r="C10" s="100"/>
      <c r="D10" s="100"/>
      <c r="E10" s="101"/>
    </row>
    <row r="11" spans="1:9">
      <c r="A11" s="32" t="s">
        <v>5</v>
      </c>
      <c r="B11" s="33" t="s">
        <v>6</v>
      </c>
      <c r="C11" s="33" t="s">
        <v>7</v>
      </c>
      <c r="D11" s="33" t="s">
        <v>8</v>
      </c>
      <c r="E11" s="34" t="s">
        <v>9</v>
      </c>
    </row>
    <row r="12" spans="1:9">
      <c r="A12" s="29"/>
      <c r="B12" s="4"/>
      <c r="C12" s="4"/>
      <c r="D12" s="4"/>
      <c r="E12" s="30"/>
    </row>
    <row r="13" spans="1:9">
      <c r="A13" s="29"/>
      <c r="B13" s="4"/>
      <c r="C13" s="4"/>
      <c r="D13" s="4"/>
      <c r="E13" s="30"/>
    </row>
    <row r="14" spans="1:9">
      <c r="A14" s="29"/>
      <c r="B14" s="4"/>
      <c r="C14" s="4"/>
      <c r="D14" s="4"/>
      <c r="E14" s="30"/>
    </row>
    <row r="15" spans="1:9">
      <c r="A15" s="29"/>
      <c r="B15" s="4"/>
      <c r="C15" s="4"/>
      <c r="D15" s="4"/>
      <c r="E15" s="30"/>
    </row>
    <row r="16" spans="1:9">
      <c r="A16" s="29"/>
      <c r="B16" s="4"/>
      <c r="C16" s="4"/>
      <c r="D16" s="4"/>
      <c r="E16" s="30"/>
    </row>
    <row r="17" spans="1:5">
      <c r="A17" s="29"/>
      <c r="B17" s="4"/>
      <c r="C17" s="4"/>
      <c r="D17" s="4"/>
      <c r="E17" s="30"/>
    </row>
    <row r="18" spans="1:5">
      <c r="A18" s="29"/>
      <c r="B18" s="4"/>
      <c r="C18" s="4"/>
      <c r="D18" s="4"/>
      <c r="E18" s="30"/>
    </row>
    <row r="19" spans="1:5">
      <c r="A19" s="29"/>
      <c r="B19" s="4"/>
      <c r="C19" s="4"/>
      <c r="D19" s="4"/>
      <c r="E19" s="30"/>
    </row>
    <row r="20" spans="1:5">
      <c r="A20" s="29"/>
      <c r="B20" s="4"/>
      <c r="C20" s="4"/>
      <c r="D20" s="4"/>
      <c r="E20" s="30"/>
    </row>
    <row r="21" spans="1:5">
      <c r="A21" s="29"/>
      <c r="B21" s="4"/>
      <c r="C21" s="4"/>
      <c r="D21" s="4"/>
      <c r="E21" s="30"/>
    </row>
    <row r="22" spans="1:5">
      <c r="A22" s="29"/>
      <c r="B22" s="4"/>
      <c r="C22" s="4"/>
      <c r="D22" s="4"/>
      <c r="E22" s="30"/>
    </row>
    <row r="23" spans="1:5" ht="15" thickBot="1">
      <c r="A23" s="96" t="s">
        <v>10</v>
      </c>
      <c r="B23" s="97"/>
      <c r="C23" s="97"/>
      <c r="D23" s="98"/>
      <c r="E23" s="35">
        <f>SUM(E12:E22)</f>
        <v>0</v>
      </c>
    </row>
    <row r="25" spans="1:5" ht="15" thickBot="1"/>
    <row r="26" spans="1:5" ht="18.600000000000001" customHeight="1" thickBot="1">
      <c r="A26" s="99" t="s">
        <v>11</v>
      </c>
      <c r="B26" s="100"/>
      <c r="C26" s="100"/>
      <c r="D26" s="100"/>
      <c r="E26" s="101"/>
    </row>
    <row r="27" spans="1:5">
      <c r="A27" s="32" t="s">
        <v>5</v>
      </c>
      <c r="B27" s="33" t="s">
        <v>6</v>
      </c>
      <c r="C27" s="33" t="s">
        <v>7</v>
      </c>
      <c r="D27" s="33" t="s">
        <v>8</v>
      </c>
      <c r="E27" s="34" t="s">
        <v>9</v>
      </c>
    </row>
    <row r="28" spans="1:5">
      <c r="A28" s="29"/>
      <c r="B28" s="4"/>
      <c r="C28" s="4"/>
      <c r="D28" s="4"/>
      <c r="E28" s="30"/>
    </row>
    <row r="29" spans="1:5">
      <c r="A29" s="29"/>
      <c r="B29" s="4"/>
      <c r="C29" s="4"/>
      <c r="D29" s="4"/>
      <c r="E29" s="30"/>
    </row>
    <row r="30" spans="1:5">
      <c r="A30" s="29"/>
      <c r="B30" s="4"/>
      <c r="C30" s="4"/>
      <c r="D30" s="4"/>
      <c r="E30" s="30"/>
    </row>
    <row r="31" spans="1:5" ht="15" thickBot="1">
      <c r="A31" s="96" t="s">
        <v>10</v>
      </c>
      <c r="B31" s="97"/>
      <c r="C31" s="97"/>
      <c r="D31" s="98"/>
      <c r="E31" s="35">
        <f>SUM(E28:E30)</f>
        <v>0</v>
      </c>
    </row>
    <row r="33" spans="1:5" ht="15" thickBot="1"/>
    <row r="34" spans="1:5" ht="18.600000000000001" customHeight="1" thickBot="1">
      <c r="A34" s="99" t="s">
        <v>12</v>
      </c>
      <c r="B34" s="100"/>
      <c r="C34" s="100"/>
      <c r="D34" s="100"/>
      <c r="E34" s="101"/>
    </row>
    <row r="35" spans="1:5">
      <c r="A35" s="32" t="s">
        <v>5</v>
      </c>
      <c r="B35" s="33" t="s">
        <v>6</v>
      </c>
      <c r="C35" s="33" t="s">
        <v>7</v>
      </c>
      <c r="D35" s="33" t="s">
        <v>8</v>
      </c>
      <c r="E35" s="34" t="s">
        <v>9</v>
      </c>
    </row>
    <row r="36" spans="1:5">
      <c r="A36" s="29"/>
      <c r="B36" s="4"/>
      <c r="C36" s="4"/>
      <c r="D36" s="4"/>
      <c r="E36" s="30"/>
    </row>
    <row r="37" spans="1:5" ht="15" thickBot="1">
      <c r="A37" s="96" t="s">
        <v>10</v>
      </c>
      <c r="B37" s="97"/>
      <c r="C37" s="97"/>
      <c r="D37" s="98"/>
      <c r="E37" s="35">
        <f>SUM(E36)</f>
        <v>0</v>
      </c>
    </row>
  </sheetData>
  <mergeCells count="10">
    <mergeCell ref="A1:E2"/>
    <mergeCell ref="A3:E4"/>
    <mergeCell ref="B8:C8"/>
    <mergeCell ref="A37:D37"/>
    <mergeCell ref="A10:E10"/>
    <mergeCell ref="A23:D23"/>
    <mergeCell ref="A26:E26"/>
    <mergeCell ref="A31:D31"/>
    <mergeCell ref="A34:E34"/>
    <mergeCell ref="A5:E6"/>
  </mergeCells>
  <pageMargins left="0.51181102362204722" right="0.51181102362204722" top="1.1811023622047245" bottom="0.78740157480314965" header="0.31496062992125984" footer="0.31496062992125984"/>
  <pageSetup paperSize="9" scale="86" orientation="portrait" r:id="rId1"/>
  <headerFooter>
    <oddHeader>&amp;C&amp;G</oddHeader>
    <oddFooter>Página &amp;P de &amp;N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59AFA-16B7-4AAA-9446-D6576807B8D9}">
  <dimension ref="A1:S95"/>
  <sheetViews>
    <sheetView tabSelected="1" zoomScale="120" zoomScaleNormal="120" workbookViewId="0">
      <selection activeCell="V11" sqref="V11"/>
    </sheetView>
  </sheetViews>
  <sheetFormatPr defaultRowHeight="14.45"/>
  <cols>
    <col min="1" max="1" width="15.5703125" customWidth="1"/>
    <col min="2" max="2" width="18.140625" customWidth="1"/>
    <col min="3" max="3" width="15" customWidth="1"/>
    <col min="4" max="4" width="8" bestFit="1" customWidth="1"/>
    <col min="5" max="5" width="15.85546875" customWidth="1"/>
    <col min="6" max="6" width="8.85546875" customWidth="1"/>
    <col min="7" max="7" width="15.140625" customWidth="1"/>
    <col min="8" max="8" width="27" customWidth="1"/>
    <col min="9" max="9" width="16.140625" bestFit="1" customWidth="1"/>
    <col min="10" max="10" width="23.42578125" customWidth="1"/>
    <col min="11" max="11" width="15.85546875" customWidth="1"/>
    <col min="12" max="12" width="15.5703125" customWidth="1"/>
    <col min="13" max="13" width="11.7109375" hidden="1" customWidth="1"/>
    <col min="14" max="14" width="16.28515625" hidden="1" customWidth="1"/>
    <col min="15" max="15" width="16.42578125" hidden="1" customWidth="1"/>
    <col min="16" max="16" width="15.5703125" hidden="1" customWidth="1"/>
    <col min="17" max="17" width="14.42578125" hidden="1" customWidth="1"/>
    <col min="18" max="18" width="10.140625" hidden="1" customWidth="1"/>
    <col min="19" max="19" width="0" hidden="1" customWidth="1"/>
  </cols>
  <sheetData>
    <row r="1" spans="1:19">
      <c r="A1" s="93" t="s">
        <v>13</v>
      </c>
      <c r="B1" s="93"/>
      <c r="C1" s="9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</row>
    <row r="2" spans="1:19" ht="27" customHeight="1">
      <c r="A2" s="103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</row>
    <row r="3" spans="1:19" ht="15.75" customHeight="1">
      <c r="A3" s="94" t="s">
        <v>1</v>
      </c>
      <c r="B3" s="94"/>
      <c r="C3" s="94"/>
      <c r="D3" s="94"/>
      <c r="E3" s="94"/>
      <c r="F3" s="94"/>
      <c r="G3" s="94"/>
      <c r="H3" s="94"/>
      <c r="I3" s="94"/>
      <c r="J3" s="94"/>
      <c r="K3" s="7"/>
      <c r="L3" s="7"/>
      <c r="M3" s="7"/>
      <c r="N3" s="7"/>
      <c r="O3" s="7"/>
      <c r="P3" s="7"/>
    </row>
    <row r="4" spans="1:19" ht="15.75" customHeight="1">
      <c r="A4" s="94"/>
      <c r="B4" s="94"/>
      <c r="C4" s="94"/>
      <c r="D4" s="94"/>
      <c r="E4" s="94"/>
      <c r="F4" s="94"/>
      <c r="G4" s="94"/>
      <c r="H4" s="94"/>
      <c r="I4" s="94"/>
      <c r="J4" s="94"/>
      <c r="K4" s="7"/>
      <c r="L4" s="7"/>
      <c r="M4" s="7"/>
      <c r="N4" s="7"/>
      <c r="O4" s="7"/>
      <c r="P4" s="7"/>
    </row>
    <row r="5" spans="1:19" ht="15.75" customHeight="1">
      <c r="A5" s="102" t="s">
        <v>14</v>
      </c>
      <c r="B5" s="102"/>
      <c r="C5" s="102"/>
      <c r="D5" s="102"/>
      <c r="E5" s="102"/>
      <c r="F5" s="102"/>
      <c r="G5" s="102"/>
      <c r="H5" s="102"/>
      <c r="I5" s="102"/>
      <c r="J5" s="102"/>
      <c r="K5" s="7"/>
      <c r="L5" s="7"/>
      <c r="M5" s="7"/>
      <c r="N5" s="7"/>
      <c r="O5" s="7"/>
      <c r="P5" s="7"/>
    </row>
    <row r="6" spans="1:19" ht="15.75" customHeight="1">
      <c r="A6" s="102"/>
      <c r="B6" s="102"/>
      <c r="C6" s="102"/>
      <c r="D6" s="102"/>
      <c r="E6" s="102"/>
      <c r="F6" s="102"/>
      <c r="G6" s="102"/>
      <c r="H6" s="102"/>
      <c r="I6" s="102"/>
      <c r="J6" s="102"/>
      <c r="K6" s="7"/>
      <c r="L6" s="7"/>
      <c r="M6" s="7"/>
      <c r="N6" s="7"/>
      <c r="O6" s="7"/>
      <c r="P6" s="7"/>
    </row>
    <row r="7" spans="1:19" ht="15.75" customHeight="1">
      <c r="A7" s="17"/>
      <c r="B7" s="17"/>
      <c r="C7" s="17"/>
      <c r="D7" s="17"/>
      <c r="E7" s="17"/>
      <c r="F7" s="17"/>
      <c r="G7" s="17"/>
      <c r="H7" s="17"/>
      <c r="I7" s="17"/>
      <c r="J7" s="17"/>
      <c r="K7" s="7"/>
      <c r="L7" s="7"/>
      <c r="M7" s="7"/>
      <c r="N7" s="7"/>
      <c r="O7" s="7"/>
      <c r="P7" s="7"/>
    </row>
    <row r="8" spans="1:19" ht="28.5" customHeight="1">
      <c r="A8" s="108" t="s">
        <v>3</v>
      </c>
      <c r="B8" s="108"/>
      <c r="C8" s="108"/>
      <c r="D8" s="108"/>
      <c r="E8" s="108"/>
      <c r="F8" s="95"/>
      <c r="G8" s="95"/>
      <c r="H8" s="95"/>
      <c r="I8" s="17"/>
      <c r="J8" s="17"/>
      <c r="K8" s="7"/>
      <c r="L8" s="7"/>
      <c r="M8" s="7"/>
      <c r="N8" s="7"/>
      <c r="O8" s="7"/>
      <c r="P8" s="7"/>
    </row>
    <row r="9" spans="1:19" ht="15.75" customHeight="1" thickBot="1">
      <c r="A9" s="17"/>
      <c r="B9" s="17"/>
      <c r="C9" s="17"/>
      <c r="D9" s="17"/>
      <c r="E9" s="17"/>
      <c r="F9" s="17"/>
      <c r="G9" s="17"/>
      <c r="H9" s="17"/>
      <c r="I9" s="17"/>
      <c r="J9" s="17"/>
      <c r="K9" s="7"/>
      <c r="L9" s="7"/>
      <c r="M9" s="7"/>
      <c r="N9" s="7"/>
      <c r="O9" s="7"/>
      <c r="P9" s="7"/>
    </row>
    <row r="10" spans="1:19" s="2" customFormat="1" ht="45" customHeight="1" thickBot="1">
      <c r="A10" s="26" t="s">
        <v>15</v>
      </c>
      <c r="B10" s="26" t="s">
        <v>16</v>
      </c>
      <c r="C10" s="26" t="s">
        <v>17</v>
      </c>
      <c r="D10" s="26" t="s">
        <v>18</v>
      </c>
      <c r="E10" s="26" t="s">
        <v>19</v>
      </c>
      <c r="F10" s="106" t="s">
        <v>20</v>
      </c>
      <c r="G10" s="107"/>
      <c r="H10" s="26" t="s">
        <v>21</v>
      </c>
      <c r="I10" s="26" t="s">
        <v>22</v>
      </c>
      <c r="J10" s="26" t="s">
        <v>23</v>
      </c>
      <c r="K10" s="27" t="s">
        <v>24</v>
      </c>
      <c r="L10" s="28" t="s">
        <v>25</v>
      </c>
      <c r="M10" s="90" t="s">
        <v>26</v>
      </c>
      <c r="N10" s="90" t="s">
        <v>27</v>
      </c>
      <c r="O10"/>
      <c r="P10"/>
      <c r="Q10"/>
      <c r="R10"/>
      <c r="S10"/>
    </row>
    <row r="11" spans="1:19" s="2" customFormat="1" ht="60" customHeight="1">
      <c r="A11" s="87"/>
      <c r="B11" s="37"/>
      <c r="C11" s="38" t="e">
        <f>VLOOKUP(B11,$A$41:$C$49,2,0)</f>
        <v>#N/A</v>
      </c>
      <c r="D11" s="38" t="e">
        <f>VLOOKUP(B11,$A$41:$C$49,3,0)</f>
        <v>#N/A</v>
      </c>
      <c r="E11" s="37"/>
      <c r="F11" s="38"/>
      <c r="G11" s="38" t="e">
        <f>VLOOKUP(F11,$A$52:$B$68,2,0)</f>
        <v>#N/A</v>
      </c>
      <c r="H11" s="38"/>
      <c r="I11" s="87"/>
      <c r="J11" s="37"/>
      <c r="K11" s="91">
        <f>R11+Q11</f>
        <v>-0.41666666666666669</v>
      </c>
      <c r="L11" s="39"/>
      <c r="M11" s="89">
        <f>A11-INT(A11)</f>
        <v>0</v>
      </c>
      <c r="N11" s="89">
        <f>I11-INT(I11)</f>
        <v>0</v>
      </c>
      <c r="O11" s="89">
        <f>MIN(MAX(M11,$B$89),$B$90)</f>
        <v>0.33333333333333331</v>
      </c>
      <c r="P11" s="89">
        <f>MIN(MAX(N11,$B$89),$B$90)</f>
        <v>0.33333333333333331</v>
      </c>
      <c r="Q11" s="89">
        <f>P11-O11</f>
        <v>0</v>
      </c>
      <c r="R11" s="89">
        <f>(NETWORKDAYS(A11,I11)-1)*$B$91</f>
        <v>-0.41666666666666669</v>
      </c>
      <c r="S11">
        <f>NETWORKDAYS(A11,I11)-1</f>
        <v>-1</v>
      </c>
    </row>
    <row r="12" spans="1:19" s="2" customFormat="1" ht="60" customHeight="1">
      <c r="A12" s="88"/>
      <c r="B12" s="41"/>
      <c r="C12" s="40" t="e">
        <f>VLOOKUP(B12,$A$41:$C$49,2,0)</f>
        <v>#N/A</v>
      </c>
      <c r="D12" s="4" t="e">
        <f>VLOOKUP(B12,$A$41:$C$49,3,0)</f>
        <v>#N/A</v>
      </c>
      <c r="E12" s="41"/>
      <c r="F12" s="4"/>
      <c r="G12" s="4" t="e">
        <f>VLOOKUP(F12,$A$52:$B$68,2,0)</f>
        <v>#N/A</v>
      </c>
      <c r="H12" s="4"/>
      <c r="I12" s="88"/>
      <c r="J12" s="41"/>
      <c r="K12" s="92">
        <f>R12+Q12</f>
        <v>-0.41666666666666669</v>
      </c>
      <c r="L12" s="30"/>
      <c r="M12" s="89">
        <f>A12-INT(A12)</f>
        <v>0</v>
      </c>
      <c r="N12" s="89">
        <f>I12-INT(I12)</f>
        <v>0</v>
      </c>
      <c r="O12" s="89">
        <f t="shared" ref="O12:O13" si="0">MIN(MAX(M12,$B$89),$B$90)</f>
        <v>0.33333333333333331</v>
      </c>
      <c r="P12" s="89">
        <f t="shared" ref="P12:P13" si="1">MIN(MAX(N12,$B$89),$B$90)</f>
        <v>0.33333333333333331</v>
      </c>
      <c r="Q12" s="89">
        <f t="shared" ref="Q12:Q13" si="2">P12-O12</f>
        <v>0</v>
      </c>
      <c r="R12" s="89">
        <f>(NETWORKDAYS(A12,I12)-1)*$B$91</f>
        <v>-0.41666666666666669</v>
      </c>
      <c r="S12">
        <f>NETWORKDAYS(A12,I12)-1</f>
        <v>-1</v>
      </c>
    </row>
    <row r="13" spans="1:19" s="2" customFormat="1" ht="60" customHeight="1">
      <c r="A13" s="88"/>
      <c r="B13" s="41"/>
      <c r="C13" s="40" t="e">
        <f>VLOOKUP(B13,$A$41:$C$49,2,0)</f>
        <v>#N/A</v>
      </c>
      <c r="D13" s="4" t="e">
        <f>VLOOKUP(B13,$A$41:$C$49,3,0)</f>
        <v>#N/A</v>
      </c>
      <c r="E13" s="41"/>
      <c r="F13" s="4"/>
      <c r="G13" s="4" t="e">
        <f>VLOOKUP(F13,$A$52:$B$68,2,0)</f>
        <v>#N/A</v>
      </c>
      <c r="H13" s="4"/>
      <c r="I13" s="88"/>
      <c r="J13" s="41"/>
      <c r="K13" s="92">
        <f>R13+Q13</f>
        <v>-0.41666666666666669</v>
      </c>
      <c r="L13" s="30"/>
      <c r="M13" s="89">
        <f>A13-INT(A13)</f>
        <v>0</v>
      </c>
      <c r="N13" s="89">
        <f>I13-INT(I13)</f>
        <v>0</v>
      </c>
      <c r="O13" s="89">
        <f t="shared" si="0"/>
        <v>0.33333333333333331</v>
      </c>
      <c r="P13" s="89">
        <f t="shared" si="1"/>
        <v>0.33333333333333331</v>
      </c>
      <c r="Q13" s="89">
        <f t="shared" si="2"/>
        <v>0</v>
      </c>
      <c r="R13" s="89">
        <f>(NETWORKDAYS(A13,I13)-1)*$B$91</f>
        <v>-0.41666666666666669</v>
      </c>
      <c r="S13">
        <f>NETWORKDAYS(A13,I13)-1</f>
        <v>-1</v>
      </c>
    </row>
    <row r="14" spans="1:19" s="2" customFormat="1" ht="60" customHeight="1">
      <c r="A14" s="88"/>
      <c r="B14" s="44"/>
      <c r="C14" s="40" t="e">
        <f>VLOOKUP(B14,$A$41:$C$49,2,0)</f>
        <v>#N/A</v>
      </c>
      <c r="D14" s="4" t="e">
        <f>VLOOKUP(B14,$A$41:$C$49,3,0)</f>
        <v>#N/A</v>
      </c>
      <c r="E14" s="41"/>
      <c r="F14" s="4"/>
      <c r="G14" s="4" t="e">
        <f>VLOOKUP(F14,$A$52:$B$68,2,0)</f>
        <v>#N/A</v>
      </c>
      <c r="H14" s="4"/>
      <c r="I14" s="88"/>
      <c r="J14" s="41"/>
      <c r="K14" s="92">
        <f t="shared" ref="K14:K37" si="3">R14+Q14</f>
        <v>-0.41666666666666669</v>
      </c>
      <c r="L14" s="30"/>
      <c r="M14" s="89">
        <f t="shared" ref="M14:M77" si="4">A14-INT(A14)</f>
        <v>0</v>
      </c>
      <c r="N14" s="89">
        <f t="shared" ref="N14:N77" si="5">I14-INT(I14)</f>
        <v>0</v>
      </c>
      <c r="O14" s="89">
        <f t="shared" ref="O14:O77" si="6">MIN(MAX(M14,$B$89),$B$90)</f>
        <v>0.33333333333333331</v>
      </c>
      <c r="P14" s="89">
        <f t="shared" ref="P14:P77" si="7">MIN(MAX(N14,$B$89),$B$90)</f>
        <v>0.33333333333333331</v>
      </c>
      <c r="Q14" s="89">
        <f t="shared" ref="Q14:Q77" si="8">P14-O14</f>
        <v>0</v>
      </c>
      <c r="R14" s="89">
        <f t="shared" ref="R14:R77" si="9">(NETWORKDAYS(A14,I14)-1)*$B$91</f>
        <v>-0.41666666666666669</v>
      </c>
      <c r="S14">
        <f t="shared" ref="S14:S77" si="10">NETWORKDAYS(A14,I14)-1</f>
        <v>-1</v>
      </c>
    </row>
    <row r="15" spans="1:19" s="2" customFormat="1" ht="60" customHeight="1">
      <c r="A15" s="88"/>
      <c r="B15" s="44"/>
      <c r="C15" s="40" t="e">
        <f>VLOOKUP(B15,$A$41:$C$49,2,0)</f>
        <v>#N/A</v>
      </c>
      <c r="D15" s="4" t="e">
        <f>VLOOKUP(B15,$A$41:$C$49,3,0)</f>
        <v>#N/A</v>
      </c>
      <c r="E15" s="41"/>
      <c r="F15" s="4"/>
      <c r="G15" s="4" t="e">
        <f>VLOOKUP(F15,$A$52:$B$68,2,0)</f>
        <v>#N/A</v>
      </c>
      <c r="H15" s="4"/>
      <c r="I15" s="88"/>
      <c r="J15" s="41"/>
      <c r="K15" s="92">
        <f t="shared" si="3"/>
        <v>-0.41666666666666669</v>
      </c>
      <c r="L15" s="30"/>
      <c r="M15" s="89">
        <f t="shared" si="4"/>
        <v>0</v>
      </c>
      <c r="N15" s="89">
        <f t="shared" si="5"/>
        <v>0</v>
      </c>
      <c r="O15" s="89">
        <f t="shared" si="6"/>
        <v>0.33333333333333331</v>
      </c>
      <c r="P15" s="89">
        <f t="shared" si="7"/>
        <v>0.33333333333333331</v>
      </c>
      <c r="Q15" s="89">
        <f t="shared" si="8"/>
        <v>0</v>
      </c>
      <c r="R15" s="89">
        <f t="shared" si="9"/>
        <v>-0.41666666666666669</v>
      </c>
      <c r="S15">
        <f t="shared" si="10"/>
        <v>-1</v>
      </c>
    </row>
    <row r="16" spans="1:19" s="2" customFormat="1" ht="60" customHeight="1">
      <c r="A16" s="43"/>
      <c r="B16" s="44"/>
      <c r="C16" s="40" t="e">
        <f>VLOOKUP(B16,$A$41:$C$49,2,0)</f>
        <v>#N/A</v>
      </c>
      <c r="D16" s="4" t="e">
        <f>VLOOKUP(B16,$A$41:$C$49,3,0)</f>
        <v>#N/A</v>
      </c>
      <c r="E16" s="41"/>
      <c r="F16" s="4"/>
      <c r="G16" s="4" t="e">
        <f>VLOOKUP(F16,$A$52:$B$68,2,0)</f>
        <v>#N/A</v>
      </c>
      <c r="H16" s="4"/>
      <c r="I16" s="43"/>
      <c r="J16" s="41"/>
      <c r="K16" s="92">
        <f t="shared" si="3"/>
        <v>-0.41666666666666669</v>
      </c>
      <c r="L16" s="30"/>
      <c r="M16" s="89">
        <f t="shared" si="4"/>
        <v>0</v>
      </c>
      <c r="N16" s="89">
        <f t="shared" si="5"/>
        <v>0</v>
      </c>
      <c r="O16" s="89">
        <f t="shared" si="6"/>
        <v>0.33333333333333331</v>
      </c>
      <c r="P16" s="89">
        <f t="shared" si="7"/>
        <v>0.33333333333333331</v>
      </c>
      <c r="Q16" s="89">
        <f t="shared" si="8"/>
        <v>0</v>
      </c>
      <c r="R16" s="89">
        <f t="shared" si="9"/>
        <v>-0.41666666666666669</v>
      </c>
      <c r="S16">
        <f t="shared" si="10"/>
        <v>-1</v>
      </c>
    </row>
    <row r="17" spans="1:19" s="2" customFormat="1" ht="60" customHeight="1">
      <c r="A17" s="85"/>
      <c r="B17" s="44"/>
      <c r="C17" s="40" t="e">
        <f>VLOOKUP(B17,$A$41:$C$49,2,0)</f>
        <v>#N/A</v>
      </c>
      <c r="D17" s="4" t="e">
        <f>VLOOKUP(B17,$A$41:$C$49,3,0)</f>
        <v>#N/A</v>
      </c>
      <c r="E17" s="41"/>
      <c r="F17" s="4"/>
      <c r="G17" s="4" t="e">
        <f>VLOOKUP(F17,$A$52:$B$68,2,0)</f>
        <v>#N/A</v>
      </c>
      <c r="H17" s="4"/>
      <c r="I17" s="85"/>
      <c r="J17" s="41"/>
      <c r="K17" s="92">
        <f t="shared" si="3"/>
        <v>-0.41666666666666669</v>
      </c>
      <c r="L17" s="30"/>
      <c r="M17" s="89">
        <f t="shared" si="4"/>
        <v>0</v>
      </c>
      <c r="N17" s="89">
        <f t="shared" si="5"/>
        <v>0</v>
      </c>
      <c r="O17" s="89">
        <f t="shared" si="6"/>
        <v>0.33333333333333331</v>
      </c>
      <c r="P17" s="89">
        <f t="shared" si="7"/>
        <v>0.33333333333333331</v>
      </c>
      <c r="Q17" s="89">
        <f t="shared" si="8"/>
        <v>0</v>
      </c>
      <c r="R17" s="89">
        <f t="shared" si="9"/>
        <v>-0.41666666666666669</v>
      </c>
      <c r="S17">
        <f t="shared" si="10"/>
        <v>-1</v>
      </c>
    </row>
    <row r="18" spans="1:19" s="2" customFormat="1" ht="60" customHeight="1">
      <c r="A18" s="42"/>
      <c r="B18" s="44"/>
      <c r="C18" s="40" t="e">
        <f>VLOOKUP(B18,$A$41:$C$49,2,0)</f>
        <v>#N/A</v>
      </c>
      <c r="D18" s="4" t="e">
        <f>VLOOKUP(B18,$A$41:$C$49,3,0)</f>
        <v>#N/A</v>
      </c>
      <c r="E18" s="41"/>
      <c r="F18" s="4"/>
      <c r="G18" s="4" t="e">
        <f>VLOOKUP(F18,$A$52:$B$68,2,0)</f>
        <v>#N/A</v>
      </c>
      <c r="H18" s="4"/>
      <c r="I18" s="4"/>
      <c r="J18" s="41"/>
      <c r="K18" s="92">
        <f t="shared" si="3"/>
        <v>-0.41666666666666669</v>
      </c>
      <c r="L18" s="30"/>
      <c r="M18" s="89">
        <f t="shared" si="4"/>
        <v>0</v>
      </c>
      <c r="N18" s="89">
        <f t="shared" si="5"/>
        <v>0</v>
      </c>
      <c r="O18" s="89">
        <f t="shared" si="6"/>
        <v>0.33333333333333331</v>
      </c>
      <c r="P18" s="89">
        <f t="shared" si="7"/>
        <v>0.33333333333333331</v>
      </c>
      <c r="Q18" s="89">
        <f t="shared" si="8"/>
        <v>0</v>
      </c>
      <c r="R18" s="89">
        <f t="shared" si="9"/>
        <v>-0.41666666666666669</v>
      </c>
      <c r="S18">
        <f t="shared" si="10"/>
        <v>-1</v>
      </c>
    </row>
    <row r="19" spans="1:19" s="2" customFormat="1" ht="60" customHeight="1">
      <c r="A19" s="42"/>
      <c r="B19" s="44"/>
      <c r="C19" s="40" t="e">
        <f>VLOOKUP(B19,$A$41:$C$49,2,0)</f>
        <v>#N/A</v>
      </c>
      <c r="D19" s="4" t="e">
        <f>VLOOKUP(B19,$A$41:$C$49,3,0)</f>
        <v>#N/A</v>
      </c>
      <c r="E19" s="41"/>
      <c r="F19" s="4"/>
      <c r="G19" s="4" t="e">
        <f>VLOOKUP(F19,$A$52:$B$68,2,0)</f>
        <v>#N/A</v>
      </c>
      <c r="H19" s="4"/>
      <c r="I19" s="4"/>
      <c r="J19" s="41"/>
      <c r="K19" s="92">
        <f t="shared" si="3"/>
        <v>-0.41666666666666669</v>
      </c>
      <c r="L19" s="30"/>
      <c r="M19" s="89">
        <f t="shared" si="4"/>
        <v>0</v>
      </c>
      <c r="N19" s="89">
        <f t="shared" si="5"/>
        <v>0</v>
      </c>
      <c r="O19" s="89">
        <f t="shared" si="6"/>
        <v>0.33333333333333331</v>
      </c>
      <c r="P19" s="89">
        <f t="shared" si="7"/>
        <v>0.33333333333333331</v>
      </c>
      <c r="Q19" s="89">
        <f t="shared" si="8"/>
        <v>0</v>
      </c>
      <c r="R19" s="89">
        <f t="shared" si="9"/>
        <v>-0.41666666666666669</v>
      </c>
      <c r="S19">
        <f t="shared" si="10"/>
        <v>-1</v>
      </c>
    </row>
    <row r="20" spans="1:19" s="2" customFormat="1" ht="60" customHeight="1">
      <c r="A20" s="42"/>
      <c r="B20" s="44"/>
      <c r="C20" s="40" t="e">
        <f t="shared" ref="C20:C37" si="11">VLOOKUP(B20,$A$41:$C$49,2,0)</f>
        <v>#N/A</v>
      </c>
      <c r="D20" s="4" t="e">
        <f t="shared" ref="D20:D37" si="12">VLOOKUP(B20,$A$41:$C$49,3,0)</f>
        <v>#N/A</v>
      </c>
      <c r="E20" s="41"/>
      <c r="F20" s="4"/>
      <c r="G20" s="4" t="e">
        <f t="shared" ref="G20:G37" si="13">VLOOKUP(F20,$A$52:$B$68,2,0)</f>
        <v>#N/A</v>
      </c>
      <c r="H20" s="4"/>
      <c r="I20" s="4"/>
      <c r="J20" s="41"/>
      <c r="K20" s="92">
        <f t="shared" si="3"/>
        <v>-0.41666666666666669</v>
      </c>
      <c r="L20" s="30"/>
      <c r="M20" s="89">
        <f t="shared" si="4"/>
        <v>0</v>
      </c>
      <c r="N20" s="89">
        <f t="shared" si="5"/>
        <v>0</v>
      </c>
      <c r="O20" s="89">
        <f t="shared" si="6"/>
        <v>0.33333333333333331</v>
      </c>
      <c r="P20" s="89">
        <f t="shared" si="7"/>
        <v>0.33333333333333331</v>
      </c>
      <c r="Q20" s="89">
        <f t="shared" si="8"/>
        <v>0</v>
      </c>
      <c r="R20" s="89">
        <f t="shared" si="9"/>
        <v>-0.41666666666666669</v>
      </c>
      <c r="S20">
        <f t="shared" si="10"/>
        <v>-1</v>
      </c>
    </row>
    <row r="21" spans="1:19" s="2" customFormat="1" ht="60" customHeight="1">
      <c r="A21" s="42"/>
      <c r="B21" s="44"/>
      <c r="C21" s="40" t="e">
        <f t="shared" si="11"/>
        <v>#N/A</v>
      </c>
      <c r="D21" s="4" t="e">
        <f t="shared" si="12"/>
        <v>#N/A</v>
      </c>
      <c r="E21" s="41"/>
      <c r="F21" s="4"/>
      <c r="G21" s="4" t="e">
        <f t="shared" si="13"/>
        <v>#N/A</v>
      </c>
      <c r="H21" s="4"/>
      <c r="I21" s="4"/>
      <c r="J21" s="41"/>
      <c r="K21" s="92">
        <f t="shared" si="3"/>
        <v>-0.41666666666666669</v>
      </c>
      <c r="L21" s="30"/>
      <c r="M21" s="89">
        <f t="shared" si="4"/>
        <v>0</v>
      </c>
      <c r="N21" s="89">
        <f t="shared" si="5"/>
        <v>0</v>
      </c>
      <c r="O21" s="89">
        <f t="shared" si="6"/>
        <v>0.33333333333333331</v>
      </c>
      <c r="P21" s="89">
        <f t="shared" si="7"/>
        <v>0.33333333333333331</v>
      </c>
      <c r="Q21" s="89">
        <f t="shared" si="8"/>
        <v>0</v>
      </c>
      <c r="R21" s="89">
        <f t="shared" si="9"/>
        <v>-0.41666666666666669</v>
      </c>
      <c r="S21">
        <f t="shared" si="10"/>
        <v>-1</v>
      </c>
    </row>
    <row r="22" spans="1:19" s="2" customFormat="1" ht="60" customHeight="1">
      <c r="A22" s="42"/>
      <c r="B22" s="40"/>
      <c r="C22" s="40" t="e">
        <f t="shared" si="11"/>
        <v>#N/A</v>
      </c>
      <c r="D22" s="4" t="e">
        <f t="shared" si="12"/>
        <v>#N/A</v>
      </c>
      <c r="E22" s="41"/>
      <c r="F22" s="4"/>
      <c r="G22" s="4" t="e">
        <f t="shared" si="13"/>
        <v>#N/A</v>
      </c>
      <c r="H22" s="4"/>
      <c r="I22" s="4"/>
      <c r="J22" s="41"/>
      <c r="K22" s="92">
        <f t="shared" si="3"/>
        <v>-0.41666666666666669</v>
      </c>
      <c r="L22" s="30"/>
      <c r="M22" s="89">
        <f t="shared" si="4"/>
        <v>0</v>
      </c>
      <c r="N22" s="89">
        <f t="shared" si="5"/>
        <v>0</v>
      </c>
      <c r="O22" s="89">
        <f t="shared" si="6"/>
        <v>0.33333333333333331</v>
      </c>
      <c r="P22" s="89">
        <f t="shared" si="7"/>
        <v>0.33333333333333331</v>
      </c>
      <c r="Q22" s="89">
        <f t="shared" si="8"/>
        <v>0</v>
      </c>
      <c r="R22" s="89">
        <f t="shared" si="9"/>
        <v>-0.41666666666666669</v>
      </c>
      <c r="S22">
        <f t="shared" si="10"/>
        <v>-1</v>
      </c>
    </row>
    <row r="23" spans="1:19" s="2" customFormat="1" ht="60" customHeight="1">
      <c r="A23" s="42"/>
      <c r="B23" s="40"/>
      <c r="C23" s="40" t="e">
        <f t="shared" si="11"/>
        <v>#N/A</v>
      </c>
      <c r="D23" s="4" t="e">
        <f t="shared" si="12"/>
        <v>#N/A</v>
      </c>
      <c r="E23" s="41"/>
      <c r="F23" s="4"/>
      <c r="G23" s="4" t="e">
        <f t="shared" si="13"/>
        <v>#N/A</v>
      </c>
      <c r="H23" s="4"/>
      <c r="I23" s="4"/>
      <c r="J23" s="41"/>
      <c r="K23" s="92">
        <f t="shared" si="3"/>
        <v>-0.41666666666666669</v>
      </c>
      <c r="L23" s="30"/>
      <c r="M23" s="89">
        <f t="shared" si="4"/>
        <v>0</v>
      </c>
      <c r="N23" s="89">
        <f t="shared" si="5"/>
        <v>0</v>
      </c>
      <c r="O23" s="89">
        <f t="shared" si="6"/>
        <v>0.33333333333333331</v>
      </c>
      <c r="P23" s="89">
        <f t="shared" si="7"/>
        <v>0.33333333333333331</v>
      </c>
      <c r="Q23" s="89">
        <f t="shared" si="8"/>
        <v>0</v>
      </c>
      <c r="R23" s="89">
        <f t="shared" si="9"/>
        <v>-0.41666666666666669</v>
      </c>
      <c r="S23">
        <f t="shared" si="10"/>
        <v>-1</v>
      </c>
    </row>
    <row r="24" spans="1:19" s="2" customFormat="1" ht="60" customHeight="1">
      <c r="A24" s="42"/>
      <c r="B24" s="40"/>
      <c r="C24" s="40" t="e">
        <f t="shared" si="11"/>
        <v>#N/A</v>
      </c>
      <c r="D24" s="4" t="e">
        <f t="shared" si="12"/>
        <v>#N/A</v>
      </c>
      <c r="E24" s="41"/>
      <c r="F24" s="4"/>
      <c r="G24" s="4" t="e">
        <f t="shared" si="13"/>
        <v>#N/A</v>
      </c>
      <c r="H24" s="4"/>
      <c r="I24" s="4"/>
      <c r="J24" s="41"/>
      <c r="K24" s="92">
        <f t="shared" si="3"/>
        <v>-0.41666666666666669</v>
      </c>
      <c r="L24" s="30"/>
      <c r="M24" s="89">
        <f t="shared" si="4"/>
        <v>0</v>
      </c>
      <c r="N24" s="89">
        <f t="shared" si="5"/>
        <v>0</v>
      </c>
      <c r="O24" s="89">
        <f t="shared" si="6"/>
        <v>0.33333333333333331</v>
      </c>
      <c r="P24" s="89">
        <f t="shared" si="7"/>
        <v>0.33333333333333331</v>
      </c>
      <c r="Q24" s="89">
        <f t="shared" si="8"/>
        <v>0</v>
      </c>
      <c r="R24" s="89">
        <f t="shared" si="9"/>
        <v>-0.41666666666666669</v>
      </c>
      <c r="S24">
        <f t="shared" si="10"/>
        <v>-1</v>
      </c>
    </row>
    <row r="25" spans="1:19" s="2" customFormat="1" ht="60" customHeight="1">
      <c r="A25" s="42"/>
      <c r="B25" s="40"/>
      <c r="C25" s="40" t="e">
        <f t="shared" si="11"/>
        <v>#N/A</v>
      </c>
      <c r="D25" s="4" t="e">
        <f t="shared" si="12"/>
        <v>#N/A</v>
      </c>
      <c r="E25" s="41"/>
      <c r="F25" s="4"/>
      <c r="G25" s="4" t="e">
        <f t="shared" si="13"/>
        <v>#N/A</v>
      </c>
      <c r="H25" s="4"/>
      <c r="I25" s="4"/>
      <c r="J25" s="41"/>
      <c r="K25" s="92">
        <f t="shared" si="3"/>
        <v>-0.41666666666666669</v>
      </c>
      <c r="L25" s="30"/>
      <c r="M25" s="89">
        <f t="shared" si="4"/>
        <v>0</v>
      </c>
      <c r="N25" s="89">
        <f t="shared" si="5"/>
        <v>0</v>
      </c>
      <c r="O25" s="89">
        <f t="shared" si="6"/>
        <v>0.33333333333333331</v>
      </c>
      <c r="P25" s="89">
        <f t="shared" si="7"/>
        <v>0.33333333333333331</v>
      </c>
      <c r="Q25" s="89">
        <f t="shared" si="8"/>
        <v>0</v>
      </c>
      <c r="R25" s="89">
        <f t="shared" si="9"/>
        <v>-0.41666666666666669</v>
      </c>
      <c r="S25">
        <f t="shared" si="10"/>
        <v>-1</v>
      </c>
    </row>
    <row r="26" spans="1:19" s="2" customFormat="1" ht="60" customHeight="1">
      <c r="A26" s="42"/>
      <c r="B26" s="40"/>
      <c r="C26" s="40" t="e">
        <f t="shared" si="11"/>
        <v>#N/A</v>
      </c>
      <c r="D26" s="4" t="e">
        <f t="shared" si="12"/>
        <v>#N/A</v>
      </c>
      <c r="E26" s="41"/>
      <c r="F26" s="4"/>
      <c r="G26" s="4" t="e">
        <f t="shared" si="13"/>
        <v>#N/A</v>
      </c>
      <c r="H26" s="4"/>
      <c r="I26" s="4"/>
      <c r="J26" s="41"/>
      <c r="K26" s="92">
        <f t="shared" si="3"/>
        <v>-0.41666666666666669</v>
      </c>
      <c r="L26" s="30"/>
      <c r="M26" s="89">
        <f t="shared" si="4"/>
        <v>0</v>
      </c>
      <c r="N26" s="89">
        <f t="shared" si="5"/>
        <v>0</v>
      </c>
      <c r="O26" s="89">
        <f t="shared" si="6"/>
        <v>0.33333333333333331</v>
      </c>
      <c r="P26" s="89">
        <f t="shared" si="7"/>
        <v>0.33333333333333331</v>
      </c>
      <c r="Q26" s="89">
        <f t="shared" si="8"/>
        <v>0</v>
      </c>
      <c r="R26" s="89">
        <f t="shared" si="9"/>
        <v>-0.41666666666666669</v>
      </c>
      <c r="S26">
        <f t="shared" si="10"/>
        <v>-1</v>
      </c>
    </row>
    <row r="27" spans="1:19" s="2" customFormat="1" ht="60" customHeight="1">
      <c r="A27" s="42"/>
      <c r="B27" s="40"/>
      <c r="C27" s="40" t="e">
        <f t="shared" si="11"/>
        <v>#N/A</v>
      </c>
      <c r="D27" s="4" t="e">
        <f t="shared" si="12"/>
        <v>#N/A</v>
      </c>
      <c r="E27" s="41"/>
      <c r="F27" s="4"/>
      <c r="G27" s="4" t="e">
        <f t="shared" si="13"/>
        <v>#N/A</v>
      </c>
      <c r="H27" s="4"/>
      <c r="I27" s="4"/>
      <c r="J27" s="41"/>
      <c r="K27" s="92">
        <f t="shared" si="3"/>
        <v>-0.41666666666666669</v>
      </c>
      <c r="L27" s="30"/>
      <c r="M27" s="89">
        <f t="shared" si="4"/>
        <v>0</v>
      </c>
      <c r="N27" s="89">
        <f t="shared" si="5"/>
        <v>0</v>
      </c>
      <c r="O27" s="89">
        <f t="shared" si="6"/>
        <v>0.33333333333333331</v>
      </c>
      <c r="P27" s="89">
        <f t="shared" si="7"/>
        <v>0.33333333333333331</v>
      </c>
      <c r="Q27" s="89">
        <f t="shared" si="8"/>
        <v>0</v>
      </c>
      <c r="R27" s="89">
        <f t="shared" si="9"/>
        <v>-0.41666666666666669</v>
      </c>
      <c r="S27">
        <f t="shared" si="10"/>
        <v>-1</v>
      </c>
    </row>
    <row r="28" spans="1:19" s="2" customFormat="1" ht="60" customHeight="1">
      <c r="A28" s="42"/>
      <c r="B28" s="40"/>
      <c r="C28" s="40" t="e">
        <f t="shared" si="11"/>
        <v>#N/A</v>
      </c>
      <c r="D28" s="4" t="e">
        <f t="shared" si="12"/>
        <v>#N/A</v>
      </c>
      <c r="E28" s="41"/>
      <c r="F28" s="4"/>
      <c r="G28" s="4" t="e">
        <f t="shared" si="13"/>
        <v>#N/A</v>
      </c>
      <c r="H28" s="4"/>
      <c r="I28" s="4"/>
      <c r="J28" s="41"/>
      <c r="K28" s="92">
        <f t="shared" si="3"/>
        <v>-0.41666666666666669</v>
      </c>
      <c r="L28" s="30"/>
      <c r="M28" s="89">
        <f t="shared" si="4"/>
        <v>0</v>
      </c>
      <c r="N28" s="89">
        <f t="shared" si="5"/>
        <v>0</v>
      </c>
      <c r="O28" s="89">
        <f t="shared" si="6"/>
        <v>0.33333333333333331</v>
      </c>
      <c r="P28" s="89">
        <f t="shared" si="7"/>
        <v>0.33333333333333331</v>
      </c>
      <c r="Q28" s="89">
        <f t="shared" si="8"/>
        <v>0</v>
      </c>
      <c r="R28" s="89">
        <f t="shared" si="9"/>
        <v>-0.41666666666666669</v>
      </c>
      <c r="S28">
        <f t="shared" si="10"/>
        <v>-1</v>
      </c>
    </row>
    <row r="29" spans="1:19" s="2" customFormat="1" ht="60" customHeight="1">
      <c r="A29" s="42"/>
      <c r="B29" s="40"/>
      <c r="C29" s="40" t="e">
        <f t="shared" si="11"/>
        <v>#N/A</v>
      </c>
      <c r="D29" s="4" t="e">
        <f t="shared" si="12"/>
        <v>#N/A</v>
      </c>
      <c r="E29" s="41"/>
      <c r="F29" s="4"/>
      <c r="G29" s="4" t="e">
        <f t="shared" si="13"/>
        <v>#N/A</v>
      </c>
      <c r="H29" s="4"/>
      <c r="I29" s="4"/>
      <c r="J29" s="41"/>
      <c r="K29" s="92">
        <f t="shared" si="3"/>
        <v>-0.41666666666666669</v>
      </c>
      <c r="L29" s="30"/>
      <c r="M29" s="89">
        <f t="shared" si="4"/>
        <v>0</v>
      </c>
      <c r="N29" s="89">
        <f t="shared" si="5"/>
        <v>0</v>
      </c>
      <c r="O29" s="89">
        <f t="shared" si="6"/>
        <v>0.33333333333333331</v>
      </c>
      <c r="P29" s="89">
        <f t="shared" si="7"/>
        <v>0.33333333333333331</v>
      </c>
      <c r="Q29" s="89">
        <f t="shared" si="8"/>
        <v>0</v>
      </c>
      <c r="R29" s="89">
        <f t="shared" si="9"/>
        <v>-0.41666666666666669</v>
      </c>
      <c r="S29">
        <f t="shared" si="10"/>
        <v>-1</v>
      </c>
    </row>
    <row r="30" spans="1:19" s="2" customFormat="1" ht="60" customHeight="1">
      <c r="A30" s="42"/>
      <c r="B30" s="40"/>
      <c r="C30" s="40" t="e">
        <f t="shared" si="11"/>
        <v>#N/A</v>
      </c>
      <c r="D30" s="4" t="e">
        <f t="shared" si="12"/>
        <v>#N/A</v>
      </c>
      <c r="E30" s="41"/>
      <c r="F30" s="4"/>
      <c r="G30" s="4" t="e">
        <f t="shared" si="13"/>
        <v>#N/A</v>
      </c>
      <c r="H30" s="4"/>
      <c r="I30" s="4"/>
      <c r="J30" s="41"/>
      <c r="K30" s="92">
        <f t="shared" si="3"/>
        <v>-0.41666666666666669</v>
      </c>
      <c r="L30" s="30"/>
      <c r="M30" s="89">
        <f t="shared" si="4"/>
        <v>0</v>
      </c>
      <c r="N30" s="89">
        <f t="shared" si="5"/>
        <v>0</v>
      </c>
      <c r="O30" s="89">
        <f t="shared" si="6"/>
        <v>0.33333333333333331</v>
      </c>
      <c r="P30" s="89">
        <f t="shared" si="7"/>
        <v>0.33333333333333331</v>
      </c>
      <c r="Q30" s="89">
        <f t="shared" si="8"/>
        <v>0</v>
      </c>
      <c r="R30" s="89">
        <f t="shared" si="9"/>
        <v>-0.41666666666666669</v>
      </c>
      <c r="S30">
        <f t="shared" si="10"/>
        <v>-1</v>
      </c>
    </row>
    <row r="31" spans="1:19" s="2" customFormat="1" ht="60" customHeight="1">
      <c r="A31" s="42"/>
      <c r="B31" s="40"/>
      <c r="C31" s="40" t="e">
        <f t="shared" si="11"/>
        <v>#N/A</v>
      </c>
      <c r="D31" s="4" t="e">
        <f t="shared" si="12"/>
        <v>#N/A</v>
      </c>
      <c r="E31" s="41"/>
      <c r="F31" s="4"/>
      <c r="G31" s="4" t="e">
        <f t="shared" si="13"/>
        <v>#N/A</v>
      </c>
      <c r="H31" s="4"/>
      <c r="I31" s="4"/>
      <c r="J31" s="41"/>
      <c r="K31" s="92">
        <f t="shared" si="3"/>
        <v>-0.41666666666666669</v>
      </c>
      <c r="L31" s="30"/>
      <c r="M31" s="89">
        <f t="shared" si="4"/>
        <v>0</v>
      </c>
      <c r="N31" s="89">
        <f t="shared" si="5"/>
        <v>0</v>
      </c>
      <c r="O31" s="89">
        <f t="shared" si="6"/>
        <v>0.33333333333333331</v>
      </c>
      <c r="P31" s="89">
        <f t="shared" si="7"/>
        <v>0.33333333333333331</v>
      </c>
      <c r="Q31" s="89">
        <f t="shared" si="8"/>
        <v>0</v>
      </c>
      <c r="R31" s="89">
        <f t="shared" si="9"/>
        <v>-0.41666666666666669</v>
      </c>
      <c r="S31">
        <f t="shared" si="10"/>
        <v>-1</v>
      </c>
    </row>
    <row r="32" spans="1:19" s="2" customFormat="1" ht="60" customHeight="1">
      <c r="A32" s="42"/>
      <c r="B32" s="40"/>
      <c r="C32" s="40" t="e">
        <f t="shared" si="11"/>
        <v>#N/A</v>
      </c>
      <c r="D32" s="4" t="e">
        <f t="shared" si="12"/>
        <v>#N/A</v>
      </c>
      <c r="E32" s="41"/>
      <c r="F32" s="4"/>
      <c r="G32" s="4" t="e">
        <f t="shared" si="13"/>
        <v>#N/A</v>
      </c>
      <c r="H32" s="4"/>
      <c r="I32" s="4"/>
      <c r="J32" s="41"/>
      <c r="K32" s="92">
        <f t="shared" si="3"/>
        <v>-0.41666666666666669</v>
      </c>
      <c r="L32" s="30"/>
      <c r="M32" s="89">
        <f t="shared" si="4"/>
        <v>0</v>
      </c>
      <c r="N32" s="89">
        <f t="shared" si="5"/>
        <v>0</v>
      </c>
      <c r="O32" s="89">
        <f t="shared" si="6"/>
        <v>0.33333333333333331</v>
      </c>
      <c r="P32" s="89">
        <f t="shared" si="7"/>
        <v>0.33333333333333331</v>
      </c>
      <c r="Q32" s="89">
        <f t="shared" si="8"/>
        <v>0</v>
      </c>
      <c r="R32" s="89">
        <f t="shared" si="9"/>
        <v>-0.41666666666666669</v>
      </c>
      <c r="S32">
        <f t="shared" si="10"/>
        <v>-1</v>
      </c>
    </row>
    <row r="33" spans="1:19" s="2" customFormat="1" ht="60" customHeight="1">
      <c r="A33" s="42"/>
      <c r="B33" s="40"/>
      <c r="C33" s="40" t="e">
        <f t="shared" si="11"/>
        <v>#N/A</v>
      </c>
      <c r="D33" s="4" t="e">
        <f t="shared" si="12"/>
        <v>#N/A</v>
      </c>
      <c r="E33" s="41"/>
      <c r="F33" s="4"/>
      <c r="G33" s="4" t="e">
        <f t="shared" si="13"/>
        <v>#N/A</v>
      </c>
      <c r="H33" s="4"/>
      <c r="I33" s="4"/>
      <c r="J33" s="41"/>
      <c r="K33" s="92">
        <f t="shared" si="3"/>
        <v>-0.41666666666666669</v>
      </c>
      <c r="L33" s="30"/>
      <c r="M33" s="89">
        <f t="shared" si="4"/>
        <v>0</v>
      </c>
      <c r="N33" s="89">
        <f t="shared" si="5"/>
        <v>0</v>
      </c>
      <c r="O33" s="89">
        <f t="shared" si="6"/>
        <v>0.33333333333333331</v>
      </c>
      <c r="P33" s="89">
        <f t="shared" si="7"/>
        <v>0.33333333333333331</v>
      </c>
      <c r="Q33" s="89">
        <f t="shared" si="8"/>
        <v>0</v>
      </c>
      <c r="R33" s="89">
        <f t="shared" si="9"/>
        <v>-0.41666666666666669</v>
      </c>
      <c r="S33">
        <f t="shared" si="10"/>
        <v>-1</v>
      </c>
    </row>
    <row r="34" spans="1:19" s="2" customFormat="1" ht="60" customHeight="1">
      <c r="A34" s="42"/>
      <c r="B34" s="40"/>
      <c r="C34" s="40" t="e">
        <f t="shared" si="11"/>
        <v>#N/A</v>
      </c>
      <c r="D34" s="4" t="e">
        <f t="shared" si="12"/>
        <v>#N/A</v>
      </c>
      <c r="E34" s="41"/>
      <c r="F34" s="4"/>
      <c r="G34" s="4" t="e">
        <f t="shared" si="13"/>
        <v>#N/A</v>
      </c>
      <c r="H34" s="4"/>
      <c r="I34" s="4"/>
      <c r="J34" s="41"/>
      <c r="K34" s="92">
        <f t="shared" si="3"/>
        <v>-0.41666666666666669</v>
      </c>
      <c r="L34" s="30"/>
      <c r="M34" s="89">
        <f t="shared" si="4"/>
        <v>0</v>
      </c>
      <c r="N34" s="89">
        <f t="shared" si="5"/>
        <v>0</v>
      </c>
      <c r="O34" s="89">
        <f t="shared" si="6"/>
        <v>0.33333333333333331</v>
      </c>
      <c r="P34" s="89">
        <f t="shared" si="7"/>
        <v>0.33333333333333331</v>
      </c>
      <c r="Q34" s="89">
        <f t="shared" si="8"/>
        <v>0</v>
      </c>
      <c r="R34" s="89">
        <f t="shared" si="9"/>
        <v>-0.41666666666666669</v>
      </c>
      <c r="S34">
        <f t="shared" si="10"/>
        <v>-1</v>
      </c>
    </row>
    <row r="35" spans="1:19" s="2" customFormat="1" ht="60" customHeight="1">
      <c r="A35" s="42"/>
      <c r="B35" s="40"/>
      <c r="C35" s="40" t="e">
        <f t="shared" si="11"/>
        <v>#N/A</v>
      </c>
      <c r="D35" s="4" t="e">
        <f t="shared" si="12"/>
        <v>#N/A</v>
      </c>
      <c r="E35" s="41"/>
      <c r="F35" s="4"/>
      <c r="G35" s="4" t="e">
        <f t="shared" si="13"/>
        <v>#N/A</v>
      </c>
      <c r="H35" s="4"/>
      <c r="I35" s="4"/>
      <c r="J35" s="41"/>
      <c r="K35" s="92">
        <f t="shared" si="3"/>
        <v>-0.41666666666666669</v>
      </c>
      <c r="L35" s="30"/>
      <c r="M35" s="89">
        <f t="shared" si="4"/>
        <v>0</v>
      </c>
      <c r="N35" s="89">
        <f t="shared" si="5"/>
        <v>0</v>
      </c>
      <c r="O35" s="89">
        <f t="shared" si="6"/>
        <v>0.33333333333333331</v>
      </c>
      <c r="P35" s="89">
        <f t="shared" si="7"/>
        <v>0.33333333333333331</v>
      </c>
      <c r="Q35" s="89">
        <f t="shared" si="8"/>
        <v>0</v>
      </c>
      <c r="R35" s="89">
        <f t="shared" si="9"/>
        <v>-0.41666666666666669</v>
      </c>
      <c r="S35">
        <f t="shared" si="10"/>
        <v>-1</v>
      </c>
    </row>
    <row r="36" spans="1:19" s="2" customFormat="1" ht="60" customHeight="1">
      <c r="A36" s="42"/>
      <c r="B36" s="40"/>
      <c r="C36" s="40" t="e">
        <f t="shared" si="11"/>
        <v>#N/A</v>
      </c>
      <c r="D36" s="4" t="e">
        <f t="shared" si="12"/>
        <v>#N/A</v>
      </c>
      <c r="E36" s="41"/>
      <c r="F36" s="4"/>
      <c r="G36" s="4" t="e">
        <f t="shared" si="13"/>
        <v>#N/A</v>
      </c>
      <c r="H36" s="4"/>
      <c r="I36" s="4"/>
      <c r="J36" s="41"/>
      <c r="K36" s="92">
        <f t="shared" si="3"/>
        <v>-0.41666666666666669</v>
      </c>
      <c r="L36" s="30"/>
      <c r="M36" s="89">
        <f t="shared" si="4"/>
        <v>0</v>
      </c>
      <c r="N36" s="89">
        <f t="shared" si="5"/>
        <v>0</v>
      </c>
      <c r="O36" s="89">
        <f t="shared" si="6"/>
        <v>0.33333333333333331</v>
      </c>
      <c r="P36" s="89">
        <f t="shared" si="7"/>
        <v>0.33333333333333331</v>
      </c>
      <c r="Q36" s="89">
        <f t="shared" si="8"/>
        <v>0</v>
      </c>
      <c r="R36" s="89">
        <f t="shared" si="9"/>
        <v>-0.41666666666666669</v>
      </c>
      <c r="S36">
        <f t="shared" si="10"/>
        <v>-1</v>
      </c>
    </row>
    <row r="37" spans="1:19" s="2" customFormat="1" ht="60" customHeight="1">
      <c r="A37" s="42"/>
      <c r="B37" s="40"/>
      <c r="C37" s="40" t="e">
        <f t="shared" si="11"/>
        <v>#N/A</v>
      </c>
      <c r="D37" s="4" t="e">
        <f t="shared" si="12"/>
        <v>#N/A</v>
      </c>
      <c r="E37" s="41"/>
      <c r="F37" s="4"/>
      <c r="G37" s="4" t="e">
        <f t="shared" si="13"/>
        <v>#N/A</v>
      </c>
      <c r="H37" s="4"/>
      <c r="I37" s="4"/>
      <c r="J37" s="41"/>
      <c r="K37" s="92">
        <f t="shared" si="3"/>
        <v>-0.41666666666666669</v>
      </c>
      <c r="L37" s="30"/>
      <c r="M37" s="89">
        <f t="shared" si="4"/>
        <v>0</v>
      </c>
      <c r="N37" s="89">
        <f t="shared" si="5"/>
        <v>0</v>
      </c>
      <c r="O37" s="89">
        <f t="shared" si="6"/>
        <v>0.33333333333333331</v>
      </c>
      <c r="P37" s="89">
        <f t="shared" si="7"/>
        <v>0.33333333333333331</v>
      </c>
      <c r="Q37" s="89">
        <f t="shared" si="8"/>
        <v>0</v>
      </c>
      <c r="R37" s="89">
        <f t="shared" si="9"/>
        <v>-0.41666666666666669</v>
      </c>
      <c r="S37">
        <f t="shared" si="10"/>
        <v>-1</v>
      </c>
    </row>
    <row r="38" spans="1:19" s="2" customFormat="1" ht="60" customHeight="1" thickBot="1">
      <c r="A38" s="45"/>
      <c r="B38" s="46"/>
      <c r="C38" s="46"/>
      <c r="D38" s="46"/>
      <c r="E38" s="86"/>
      <c r="F38" s="47"/>
      <c r="G38" s="47"/>
      <c r="H38" s="47"/>
      <c r="I38" s="47"/>
      <c r="J38" s="86"/>
      <c r="K38" s="47"/>
      <c r="L38" s="31"/>
      <c r="M38" s="89">
        <f t="shared" si="4"/>
        <v>0</v>
      </c>
      <c r="N38" s="89">
        <f t="shared" si="5"/>
        <v>0</v>
      </c>
      <c r="O38" s="89">
        <f t="shared" si="6"/>
        <v>0.33333333333333331</v>
      </c>
      <c r="P38" s="89">
        <f t="shared" si="7"/>
        <v>0.33333333333333331</v>
      </c>
      <c r="Q38" s="89">
        <f t="shared" si="8"/>
        <v>0</v>
      </c>
      <c r="R38" s="89">
        <f t="shared" si="9"/>
        <v>-0.41666666666666669</v>
      </c>
      <c r="S38">
        <f t="shared" si="10"/>
        <v>-1</v>
      </c>
    </row>
    <row r="39" spans="1:19">
      <c r="M39" s="89"/>
      <c r="N39" s="89"/>
      <c r="O39" s="89"/>
      <c r="P39" s="89"/>
      <c r="Q39" s="89"/>
      <c r="R39" s="89"/>
    </row>
    <row r="40" spans="1:19">
      <c r="A40" s="78" t="s">
        <v>28</v>
      </c>
      <c r="B40" s="78" t="s">
        <v>17</v>
      </c>
      <c r="C40" s="78" t="s">
        <v>29</v>
      </c>
      <c r="M40" s="89"/>
      <c r="N40" s="89"/>
      <c r="O40" s="89"/>
      <c r="P40" s="89"/>
      <c r="Q40" s="89"/>
      <c r="R40" s="89"/>
    </row>
    <row r="41" spans="1:19">
      <c r="A41" s="75" t="s">
        <v>30</v>
      </c>
      <c r="B41" s="76" t="s">
        <v>31</v>
      </c>
      <c r="C41" s="77">
        <v>6</v>
      </c>
      <c r="M41" s="89"/>
      <c r="N41" s="89"/>
      <c r="O41" s="89"/>
      <c r="P41" s="89"/>
      <c r="Q41" s="89"/>
      <c r="R41" s="89"/>
    </row>
    <row r="42" spans="1:19">
      <c r="A42" s="75" t="s">
        <v>32</v>
      </c>
      <c r="B42" s="76" t="s">
        <v>33</v>
      </c>
      <c r="C42" s="77">
        <v>48</v>
      </c>
      <c r="M42" s="89"/>
      <c r="N42" s="89"/>
      <c r="O42" s="89"/>
      <c r="P42" s="89"/>
      <c r="Q42" s="89"/>
      <c r="R42" s="89"/>
    </row>
    <row r="43" spans="1:19">
      <c r="A43" s="75" t="s">
        <v>34</v>
      </c>
      <c r="B43" s="76" t="s">
        <v>33</v>
      </c>
      <c r="C43" s="77">
        <v>24</v>
      </c>
      <c r="M43" s="89"/>
      <c r="N43" s="89"/>
      <c r="O43" s="89"/>
      <c r="P43" s="89"/>
      <c r="Q43" s="89"/>
      <c r="R43" s="89"/>
    </row>
    <row r="44" spans="1:19">
      <c r="A44" s="75" t="s">
        <v>35</v>
      </c>
      <c r="B44" s="76" t="s">
        <v>36</v>
      </c>
      <c r="C44" s="77">
        <v>24</v>
      </c>
      <c r="M44" s="89"/>
      <c r="N44" s="89"/>
      <c r="O44" s="89"/>
      <c r="P44" s="89"/>
      <c r="Q44" s="89"/>
      <c r="R44" s="89"/>
    </row>
    <row r="45" spans="1:19">
      <c r="A45" s="75" t="s">
        <v>37</v>
      </c>
      <c r="B45" s="76" t="s">
        <v>36</v>
      </c>
      <c r="C45" s="77">
        <v>12</v>
      </c>
      <c r="M45" s="89"/>
      <c r="N45" s="89"/>
      <c r="O45" s="89"/>
      <c r="P45" s="89"/>
      <c r="Q45" s="89"/>
      <c r="R45" s="89"/>
    </row>
    <row r="46" spans="1:19">
      <c r="A46" s="75" t="s">
        <v>38</v>
      </c>
      <c r="B46" s="76" t="s">
        <v>39</v>
      </c>
      <c r="C46" s="77" t="s">
        <v>40</v>
      </c>
      <c r="M46" s="89"/>
      <c r="N46" s="89"/>
      <c r="O46" s="89"/>
      <c r="P46" s="89"/>
      <c r="Q46" s="89"/>
      <c r="R46" s="89"/>
    </row>
    <row r="47" spans="1:19">
      <c r="A47" s="75" t="s">
        <v>38</v>
      </c>
      <c r="B47" s="76" t="s">
        <v>39</v>
      </c>
      <c r="C47" s="77" t="s">
        <v>41</v>
      </c>
      <c r="M47" s="89"/>
      <c r="N47" s="89"/>
      <c r="O47" s="89"/>
      <c r="P47" s="89"/>
      <c r="Q47" s="89"/>
      <c r="R47" s="89"/>
    </row>
    <row r="48" spans="1:19">
      <c r="A48" s="75" t="s">
        <v>42</v>
      </c>
      <c r="B48" s="76" t="s">
        <v>43</v>
      </c>
      <c r="C48" s="77">
        <v>24</v>
      </c>
      <c r="M48" s="89"/>
      <c r="N48" s="89"/>
      <c r="O48" s="89"/>
      <c r="P48" s="89"/>
      <c r="Q48" s="89"/>
      <c r="R48" s="89"/>
    </row>
    <row r="49" spans="1:18">
      <c r="A49" s="75" t="s">
        <v>44</v>
      </c>
      <c r="B49" s="76" t="s">
        <v>43</v>
      </c>
      <c r="C49" s="77">
        <v>12</v>
      </c>
      <c r="M49" s="89"/>
      <c r="N49" s="89"/>
      <c r="O49" s="89"/>
      <c r="P49" s="89"/>
      <c r="Q49" s="89"/>
      <c r="R49" s="89"/>
    </row>
    <row r="50" spans="1:18" ht="15" thickBot="1">
      <c r="M50" s="89"/>
      <c r="N50" s="89"/>
      <c r="O50" s="89"/>
      <c r="P50" s="89"/>
      <c r="Q50" s="89"/>
      <c r="R50" s="89"/>
    </row>
    <row r="51" spans="1:18" ht="14.45" customHeight="1" thickBot="1">
      <c r="A51" s="104" t="s">
        <v>45</v>
      </c>
      <c r="B51" s="105"/>
      <c r="M51" s="89"/>
      <c r="N51" s="89"/>
      <c r="O51" s="89"/>
      <c r="P51" s="89"/>
      <c r="Q51" s="89"/>
      <c r="R51" s="89"/>
    </row>
    <row r="52" spans="1:18" ht="15" thickBot="1">
      <c r="A52" s="82" t="s">
        <v>46</v>
      </c>
      <c r="B52" s="83" t="s">
        <v>47</v>
      </c>
      <c r="M52" s="89"/>
      <c r="N52" s="89"/>
      <c r="O52" s="89"/>
      <c r="P52" s="89"/>
      <c r="Q52" s="89"/>
      <c r="R52" s="89"/>
    </row>
    <row r="53" spans="1:18">
      <c r="A53" s="80" t="s">
        <v>48</v>
      </c>
      <c r="B53" s="81">
        <v>9023472398</v>
      </c>
      <c r="M53" s="89"/>
      <c r="N53" s="89"/>
      <c r="O53" s="89"/>
      <c r="P53" s="89"/>
      <c r="Q53" s="89"/>
      <c r="R53" s="89"/>
    </row>
    <row r="54" spans="1:18">
      <c r="A54" s="79" t="s">
        <v>49</v>
      </c>
      <c r="B54" s="76">
        <v>30498720348</v>
      </c>
      <c r="M54" s="89"/>
      <c r="N54" s="89"/>
      <c r="O54" s="89"/>
      <c r="P54" s="89"/>
      <c r="Q54" s="89"/>
      <c r="R54" s="89"/>
    </row>
    <row r="55" spans="1:18">
      <c r="A55" s="79" t="s">
        <v>50</v>
      </c>
      <c r="B55" s="76">
        <v>25252</v>
      </c>
      <c r="M55" s="89"/>
      <c r="N55" s="89"/>
      <c r="O55" s="89"/>
      <c r="P55" s="89"/>
      <c r="Q55" s="89"/>
      <c r="R55" s="89"/>
    </row>
    <row r="56" spans="1:18">
      <c r="A56" s="79" t="s">
        <v>51</v>
      </c>
      <c r="B56" s="76">
        <v>3773573</v>
      </c>
      <c r="M56" s="89"/>
      <c r="N56" s="89"/>
      <c r="O56" s="89"/>
      <c r="P56" s="89"/>
      <c r="Q56" s="89"/>
      <c r="R56" s="89"/>
    </row>
    <row r="57" spans="1:18">
      <c r="A57" s="79" t="s">
        <v>52</v>
      </c>
      <c r="B57" s="76">
        <v>25252</v>
      </c>
      <c r="M57" s="89"/>
      <c r="N57" s="89"/>
      <c r="O57" s="89"/>
      <c r="P57" s="89"/>
      <c r="Q57" s="89"/>
      <c r="R57" s="89"/>
    </row>
    <row r="58" spans="1:18">
      <c r="A58" s="79" t="s">
        <v>53</v>
      </c>
      <c r="B58" s="76">
        <v>7673673</v>
      </c>
      <c r="M58" s="89"/>
      <c r="N58" s="89"/>
      <c r="O58" s="89"/>
      <c r="P58" s="89"/>
      <c r="Q58" s="89"/>
      <c r="R58" s="89"/>
    </row>
    <row r="59" spans="1:18">
      <c r="A59" s="79" t="s">
        <v>54</v>
      </c>
      <c r="B59" s="76">
        <v>222562</v>
      </c>
      <c r="M59" s="89"/>
      <c r="N59" s="89"/>
      <c r="O59" s="89"/>
      <c r="P59" s="89"/>
      <c r="Q59" s="89"/>
      <c r="R59" s="89"/>
    </row>
    <row r="60" spans="1:18">
      <c r="A60" s="79" t="s">
        <v>55</v>
      </c>
      <c r="B60" s="76">
        <v>48678484</v>
      </c>
      <c r="M60" s="89"/>
      <c r="N60" s="89"/>
      <c r="O60" s="89"/>
      <c r="P60" s="89"/>
      <c r="Q60" s="89"/>
      <c r="R60" s="89"/>
    </row>
    <row r="61" spans="1:18">
      <c r="A61" s="79" t="s">
        <v>56</v>
      </c>
      <c r="B61" s="76">
        <v>25255</v>
      </c>
      <c r="H61" s="36"/>
      <c r="M61" s="89"/>
      <c r="N61" s="89"/>
      <c r="O61" s="89"/>
      <c r="P61" s="89"/>
      <c r="Q61" s="89"/>
      <c r="R61" s="89"/>
    </row>
    <row r="62" spans="1:18">
      <c r="A62" s="79" t="s">
        <v>57</v>
      </c>
      <c r="B62" s="76">
        <v>59585</v>
      </c>
      <c r="M62" s="89"/>
      <c r="N62" s="89"/>
      <c r="O62" s="89"/>
      <c r="P62" s="89"/>
      <c r="Q62" s="89"/>
      <c r="R62" s="89"/>
    </row>
    <row r="63" spans="1:18">
      <c r="A63" s="79" t="s">
        <v>58</v>
      </c>
      <c r="B63" s="76">
        <v>25637357</v>
      </c>
      <c r="M63" s="89"/>
      <c r="N63" s="89"/>
      <c r="O63" s="89"/>
      <c r="P63" s="89"/>
      <c r="Q63" s="89"/>
      <c r="R63" s="89"/>
    </row>
    <row r="64" spans="1:18">
      <c r="A64" s="79" t="s">
        <v>59</v>
      </c>
      <c r="B64" s="76">
        <v>8478467</v>
      </c>
      <c r="M64" s="89"/>
      <c r="N64" s="89"/>
      <c r="O64" s="89"/>
      <c r="P64" s="89"/>
      <c r="Q64" s="89"/>
      <c r="R64" s="89"/>
    </row>
    <row r="65" spans="1:18">
      <c r="A65" s="79" t="s">
        <v>60</v>
      </c>
      <c r="B65" s="76">
        <v>252524</v>
      </c>
      <c r="M65" s="89"/>
      <c r="N65" s="89"/>
      <c r="O65" s="89"/>
      <c r="P65" s="89"/>
      <c r="Q65" s="89"/>
      <c r="R65" s="89"/>
    </row>
    <row r="66" spans="1:18">
      <c r="A66" s="79" t="s">
        <v>61</v>
      </c>
      <c r="B66" s="76">
        <v>78467864</v>
      </c>
      <c r="M66" s="89"/>
      <c r="N66" s="89"/>
      <c r="O66" s="89"/>
      <c r="P66" s="89"/>
      <c r="Q66" s="89"/>
      <c r="R66" s="89"/>
    </row>
    <row r="67" spans="1:18">
      <c r="A67" s="79" t="s">
        <v>62</v>
      </c>
      <c r="B67" s="76">
        <v>245252</v>
      </c>
      <c r="M67" s="89"/>
      <c r="N67" s="89"/>
      <c r="O67" s="89"/>
      <c r="P67" s="89"/>
      <c r="Q67" s="89"/>
      <c r="R67" s="89"/>
    </row>
    <row r="68" spans="1:18">
      <c r="A68" s="79" t="s">
        <v>63</v>
      </c>
      <c r="B68" s="76">
        <v>2252626</v>
      </c>
      <c r="M68" s="89"/>
      <c r="N68" s="89"/>
      <c r="O68" s="89"/>
      <c r="P68" s="89"/>
      <c r="Q68" s="89"/>
      <c r="R68" s="89"/>
    </row>
    <row r="69" spans="1:18" hidden="1">
      <c r="M69" s="89"/>
      <c r="N69" s="89"/>
      <c r="O69" s="89"/>
      <c r="P69" s="89"/>
      <c r="Q69" s="89"/>
      <c r="R69" s="89"/>
    </row>
    <row r="70" spans="1:18" hidden="1">
      <c r="A70" t="s">
        <v>64</v>
      </c>
      <c r="M70" s="89"/>
      <c r="N70" s="89"/>
      <c r="O70" s="89"/>
      <c r="P70" s="89"/>
      <c r="Q70" s="89"/>
      <c r="R70" s="89"/>
    </row>
    <row r="71" spans="1:18" hidden="1">
      <c r="A71" s="48">
        <v>44927</v>
      </c>
      <c r="B71" t="s">
        <v>65</v>
      </c>
      <c r="C71" t="s">
        <v>66</v>
      </c>
      <c r="M71" s="89"/>
      <c r="N71" s="89"/>
      <c r="O71" s="89"/>
      <c r="P71" s="89"/>
      <c r="Q71" s="89"/>
      <c r="R71" s="89"/>
    </row>
    <row r="72" spans="1:18" hidden="1">
      <c r="A72" s="48">
        <v>44977</v>
      </c>
      <c r="B72" t="s">
        <v>67</v>
      </c>
      <c r="C72" t="s">
        <v>68</v>
      </c>
      <c r="M72" s="89"/>
      <c r="N72" s="89"/>
      <c r="O72" s="89"/>
      <c r="P72" s="89"/>
      <c r="Q72" s="89"/>
      <c r="R72" s="89"/>
    </row>
    <row r="73" spans="1:18" hidden="1">
      <c r="A73" s="48">
        <v>44978</v>
      </c>
      <c r="B73" t="s">
        <v>69</v>
      </c>
      <c r="C73" t="s">
        <v>68</v>
      </c>
      <c r="M73" s="89"/>
      <c r="N73" s="89"/>
      <c r="O73" s="89"/>
      <c r="P73" s="89"/>
      <c r="Q73" s="89"/>
      <c r="R73" s="89"/>
    </row>
    <row r="74" spans="1:18" hidden="1">
      <c r="A74" s="48">
        <v>44979</v>
      </c>
      <c r="B74" t="s">
        <v>70</v>
      </c>
      <c r="C74" t="s">
        <v>71</v>
      </c>
      <c r="M74" s="89"/>
      <c r="N74" s="89"/>
      <c r="O74" s="89"/>
      <c r="P74" s="89"/>
      <c r="Q74" s="89"/>
      <c r="R74" s="89"/>
    </row>
    <row r="75" spans="1:18" hidden="1">
      <c r="A75" s="48">
        <v>45023</v>
      </c>
      <c r="B75" t="s">
        <v>72</v>
      </c>
      <c r="C75" t="s">
        <v>73</v>
      </c>
      <c r="M75" s="89"/>
      <c r="N75" s="89"/>
      <c r="O75" s="89"/>
      <c r="P75" s="89"/>
      <c r="Q75" s="89"/>
      <c r="R75" s="89"/>
    </row>
    <row r="76" spans="1:18" hidden="1">
      <c r="A76" s="48">
        <v>45025</v>
      </c>
      <c r="B76" t="s">
        <v>65</v>
      </c>
      <c r="C76" t="s">
        <v>74</v>
      </c>
      <c r="M76" s="89"/>
      <c r="N76" s="89"/>
      <c r="O76" s="89"/>
      <c r="P76" s="89"/>
      <c r="Q76" s="89"/>
      <c r="R76" s="89"/>
    </row>
    <row r="77" spans="1:18" hidden="1">
      <c r="A77" s="48">
        <v>45037</v>
      </c>
      <c r="B77" t="s">
        <v>72</v>
      </c>
      <c r="C77" t="s">
        <v>75</v>
      </c>
      <c r="M77" s="89"/>
      <c r="N77" s="89"/>
      <c r="O77" s="89"/>
      <c r="P77" s="89"/>
      <c r="Q77" s="89"/>
      <c r="R77" s="89"/>
    </row>
    <row r="78" spans="1:18" hidden="1">
      <c r="A78" s="48">
        <v>45047</v>
      </c>
      <c r="B78" t="s">
        <v>67</v>
      </c>
      <c r="C78" t="s">
        <v>76</v>
      </c>
      <c r="M78" s="89"/>
      <c r="N78" s="89"/>
      <c r="O78" s="89"/>
      <c r="P78" s="89"/>
      <c r="Q78" s="89"/>
      <c r="R78" s="89"/>
    </row>
    <row r="79" spans="1:18" hidden="1">
      <c r="A79" s="48">
        <v>45085</v>
      </c>
      <c r="B79" t="s">
        <v>77</v>
      </c>
      <c r="C79" t="s">
        <v>78</v>
      </c>
      <c r="M79" s="89"/>
      <c r="N79" s="89"/>
      <c r="O79" s="89"/>
      <c r="P79" s="89"/>
      <c r="Q79" s="89"/>
      <c r="R79" s="89"/>
    </row>
    <row r="80" spans="1:18" hidden="1">
      <c r="A80" s="48">
        <v>45176</v>
      </c>
      <c r="B80" t="s">
        <v>77</v>
      </c>
      <c r="C80" t="s">
        <v>79</v>
      </c>
      <c r="M80" s="89"/>
      <c r="N80" s="89"/>
      <c r="O80" s="89"/>
      <c r="P80" s="89"/>
      <c r="Q80" s="89"/>
      <c r="R80" s="89"/>
    </row>
    <row r="81" spans="1:18" hidden="1">
      <c r="A81" s="48">
        <v>45211</v>
      </c>
      <c r="B81" t="s">
        <v>77</v>
      </c>
      <c r="C81" t="s">
        <v>80</v>
      </c>
      <c r="M81" s="89"/>
      <c r="N81" s="89"/>
      <c r="O81" s="89"/>
      <c r="P81" s="89"/>
      <c r="Q81" s="89"/>
      <c r="R81" s="89"/>
    </row>
    <row r="82" spans="1:18" hidden="1">
      <c r="A82" s="48">
        <v>45232</v>
      </c>
      <c r="B82" t="s">
        <v>77</v>
      </c>
      <c r="C82" t="s">
        <v>81</v>
      </c>
      <c r="M82" s="89"/>
      <c r="N82" s="89"/>
      <c r="O82" s="89"/>
      <c r="P82" s="89"/>
      <c r="Q82" s="89"/>
      <c r="R82" s="89"/>
    </row>
    <row r="83" spans="1:18" hidden="1">
      <c r="A83" s="48">
        <v>45245</v>
      </c>
      <c r="B83" t="s">
        <v>70</v>
      </c>
      <c r="C83" t="s">
        <v>82</v>
      </c>
      <c r="M83" s="89"/>
      <c r="N83" s="89"/>
      <c r="O83" s="89"/>
      <c r="P83" s="89"/>
      <c r="Q83" s="89"/>
      <c r="R83" s="89"/>
    </row>
    <row r="84" spans="1:18" hidden="1">
      <c r="A84" s="48">
        <v>45284</v>
      </c>
      <c r="B84" t="s">
        <v>65</v>
      </c>
      <c r="C84" t="s">
        <v>83</v>
      </c>
      <c r="M84" s="89"/>
      <c r="N84" s="89"/>
      <c r="O84" s="89"/>
      <c r="P84" s="89"/>
      <c r="Q84" s="89"/>
      <c r="R84" s="89"/>
    </row>
    <row r="85" spans="1:18" hidden="1">
      <c r="A85" s="48">
        <v>45285</v>
      </c>
      <c r="B85" t="s">
        <v>67</v>
      </c>
      <c r="C85" t="s">
        <v>84</v>
      </c>
      <c r="M85" s="89"/>
      <c r="N85" s="89"/>
      <c r="O85" s="89"/>
      <c r="P85" s="89"/>
      <c r="Q85" s="89"/>
      <c r="R85" s="89"/>
    </row>
    <row r="86" spans="1:18" hidden="1">
      <c r="A86" s="48">
        <v>45291</v>
      </c>
      <c r="B86" t="s">
        <v>65</v>
      </c>
      <c r="C86" t="s">
        <v>85</v>
      </c>
      <c r="M86" s="89"/>
      <c r="N86" s="89"/>
      <c r="O86" s="89"/>
      <c r="P86" s="89"/>
      <c r="Q86" s="89"/>
      <c r="R86" s="89"/>
    </row>
    <row r="87" spans="1:18" hidden="1"/>
    <row r="88" spans="1:18" hidden="1">
      <c r="A88" t="s">
        <v>86</v>
      </c>
      <c r="B88" s="49">
        <v>1</v>
      </c>
    </row>
    <row r="89" spans="1:18" hidden="1">
      <c r="A89" t="s">
        <v>87</v>
      </c>
      <c r="B89" s="49">
        <v>0.33333333333333331</v>
      </c>
    </row>
    <row r="90" spans="1:18" hidden="1">
      <c r="A90" t="s">
        <v>88</v>
      </c>
      <c r="B90" s="49">
        <v>0.75</v>
      </c>
    </row>
    <row r="91" spans="1:18" hidden="1">
      <c r="A91" t="s">
        <v>89</v>
      </c>
      <c r="B91" s="49">
        <f>B90-B89</f>
        <v>0.41666666666666669</v>
      </c>
    </row>
    <row r="92" spans="1:18" hidden="1"/>
    <row r="93" spans="1:18" hidden="1">
      <c r="A93" t="s">
        <v>90</v>
      </c>
    </row>
    <row r="94" spans="1:18" hidden="1">
      <c r="A94" t="s">
        <v>91</v>
      </c>
    </row>
    <row r="95" spans="1:18" hidden="1">
      <c r="A95" t="s">
        <v>92</v>
      </c>
    </row>
  </sheetData>
  <mergeCells count="8">
    <mergeCell ref="A51:B51"/>
    <mergeCell ref="F10:G10"/>
    <mergeCell ref="A1:J2"/>
    <mergeCell ref="K1:P2"/>
    <mergeCell ref="A3:J4"/>
    <mergeCell ref="A5:J6"/>
    <mergeCell ref="A8:E8"/>
    <mergeCell ref="F8:H8"/>
  </mergeCells>
  <phoneticPr fontId="16" type="noConversion"/>
  <conditionalFormatting sqref="L11:L38">
    <cfRule type="cellIs" dxfId="0" priority="1" operator="equal">
      <formula>"NÃO"</formula>
    </cfRule>
  </conditionalFormatting>
  <dataValidations count="3">
    <dataValidation type="list" allowBlank="1" showInputMessage="1" showErrorMessage="1" sqref="F11:F37" xr:uid="{F3268701-3159-449E-9ADC-2D7118823C19}">
      <formula1>$A$53:$A$68</formula1>
    </dataValidation>
    <dataValidation type="list" allowBlank="1" showInputMessage="1" showErrorMessage="1" sqref="B11:B19" xr:uid="{8A4D5135-94FA-4B19-B9B6-F03C32B35F25}">
      <formula1>$A$41:$A$49</formula1>
    </dataValidation>
    <dataValidation type="list" allowBlank="1" showInputMessage="1" showErrorMessage="1" sqref="L11:L38" xr:uid="{8D9D16BD-9505-42C9-9D3A-F7C8AE07263D}">
      <formula1>$A$94:$A$95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27"/>
  <sheetViews>
    <sheetView showGridLines="0" workbookViewId="0">
      <selection activeCell="A5" sqref="A5:G6"/>
    </sheetView>
  </sheetViews>
  <sheetFormatPr defaultRowHeight="14.45"/>
  <cols>
    <col min="1" max="1" width="15.140625" style="1" customWidth="1"/>
    <col min="2" max="2" width="15.28515625" style="1" customWidth="1"/>
    <col min="3" max="3" width="13.42578125" style="1" customWidth="1"/>
    <col min="4" max="4" width="15.140625" style="1" customWidth="1"/>
    <col min="5" max="5" width="20.140625" style="1" bestFit="1" customWidth="1"/>
    <col min="6" max="6" width="17.85546875" style="1" customWidth="1"/>
    <col min="7" max="7" width="20.140625" style="1" bestFit="1" customWidth="1"/>
    <col min="8" max="8" width="20.140625" style="1" customWidth="1"/>
    <col min="9" max="9" width="50.5703125" style="1" customWidth="1"/>
  </cols>
  <sheetData>
    <row r="1" spans="1:13" ht="14.45" customHeight="1">
      <c r="A1" s="103" t="s">
        <v>93</v>
      </c>
      <c r="B1" s="103"/>
      <c r="C1" s="103"/>
      <c r="D1" s="103"/>
      <c r="E1" s="103"/>
      <c r="F1" s="103"/>
      <c r="G1" s="103"/>
      <c r="H1" s="103"/>
      <c r="I1" s="7"/>
    </row>
    <row r="2" spans="1:13" ht="14.45" customHeight="1">
      <c r="A2" s="103"/>
      <c r="B2" s="103"/>
      <c r="C2" s="103"/>
      <c r="D2" s="103"/>
      <c r="E2" s="103"/>
      <c r="F2" s="103"/>
      <c r="G2" s="103"/>
      <c r="H2" s="103"/>
      <c r="I2" s="7"/>
    </row>
    <row r="3" spans="1:13" ht="15.75" customHeight="1">
      <c r="A3" s="94" t="s">
        <v>1</v>
      </c>
      <c r="B3" s="94"/>
      <c r="C3" s="94"/>
      <c r="D3" s="94"/>
      <c r="E3" s="94"/>
      <c r="F3" s="94"/>
      <c r="G3" s="94"/>
      <c r="H3" s="7"/>
      <c r="I3" s="7"/>
      <c r="J3" s="7"/>
      <c r="K3" s="7"/>
      <c r="L3" s="7"/>
      <c r="M3" s="7"/>
    </row>
    <row r="4" spans="1:13" ht="15.75" customHeight="1">
      <c r="A4" s="94"/>
      <c r="B4" s="94"/>
      <c r="C4" s="94"/>
      <c r="D4" s="94"/>
      <c r="E4" s="94"/>
      <c r="F4" s="94"/>
      <c r="G4" s="94"/>
      <c r="H4" s="7"/>
      <c r="I4" s="7"/>
      <c r="J4" s="7"/>
      <c r="K4" s="7"/>
      <c r="L4" s="7"/>
      <c r="M4" s="7"/>
    </row>
    <row r="5" spans="1:13" ht="15.75" customHeight="1">
      <c r="A5" s="102" t="s">
        <v>94</v>
      </c>
      <c r="B5" s="102"/>
      <c r="C5" s="102"/>
      <c r="D5" s="102"/>
      <c r="E5" s="102"/>
      <c r="F5" s="102"/>
      <c r="G5" s="102"/>
      <c r="H5" s="7"/>
      <c r="I5" s="7"/>
      <c r="J5" s="7"/>
      <c r="K5" s="7"/>
      <c r="L5" s="7"/>
      <c r="M5" s="7"/>
    </row>
    <row r="6" spans="1:13" ht="15.75" customHeight="1">
      <c r="A6" s="102"/>
      <c r="B6" s="102"/>
      <c r="C6" s="102"/>
      <c r="D6" s="102"/>
      <c r="E6" s="102"/>
      <c r="F6" s="102"/>
      <c r="G6" s="102"/>
      <c r="H6" s="7"/>
      <c r="I6" s="7"/>
      <c r="J6" s="7"/>
      <c r="K6" s="7"/>
      <c r="L6" s="7"/>
      <c r="M6" s="7"/>
    </row>
    <row r="7" spans="1:13" ht="15.75" customHeight="1">
      <c r="A7" s="17"/>
      <c r="B7" s="17"/>
      <c r="C7" s="17"/>
      <c r="D7" s="17"/>
      <c r="E7" s="17"/>
      <c r="F7" s="17"/>
      <c r="G7" s="17"/>
      <c r="H7" s="7"/>
      <c r="I7" s="7"/>
      <c r="J7" s="7"/>
      <c r="K7" s="7"/>
      <c r="L7" s="7"/>
      <c r="M7" s="7"/>
    </row>
    <row r="8" spans="1:13" s="2" customFormat="1" ht="28.5" customHeight="1">
      <c r="A8" s="108" t="s">
        <v>3</v>
      </c>
      <c r="B8" s="108"/>
      <c r="C8" s="95"/>
      <c r="D8" s="95"/>
      <c r="G8" s="1"/>
      <c r="H8" s="1"/>
      <c r="I8" s="1"/>
    </row>
    <row r="9" spans="1:13">
      <c r="A9" s="3"/>
    </row>
    <row r="10" spans="1:13" ht="14.45" customHeight="1">
      <c r="A10" s="111" t="s">
        <v>95</v>
      </c>
      <c r="B10" s="111"/>
      <c r="C10" s="112"/>
    </row>
    <row r="11" spans="1:13" ht="15" customHeight="1">
      <c r="A11" s="109" t="s">
        <v>96</v>
      </c>
      <c r="B11" s="109"/>
      <c r="C11" s="25">
        <v>0</v>
      </c>
    </row>
    <row r="12" spans="1:13">
      <c r="A12" s="109" t="s">
        <v>97</v>
      </c>
      <c r="B12" s="109"/>
      <c r="C12" s="25">
        <v>0</v>
      </c>
    </row>
    <row r="13" spans="1:13">
      <c r="A13" s="110" t="s">
        <v>98</v>
      </c>
      <c r="B13" s="110"/>
      <c r="C13" s="25">
        <v>0</v>
      </c>
    </row>
    <row r="15" spans="1:13" ht="29.1">
      <c r="A15" s="23" t="s">
        <v>21</v>
      </c>
      <c r="B15" s="24" t="s">
        <v>99</v>
      </c>
      <c r="C15" s="24" t="s">
        <v>100</v>
      </c>
      <c r="D15" s="24" t="s">
        <v>101</v>
      </c>
      <c r="E15" s="23" t="s">
        <v>102</v>
      </c>
      <c r="F15" s="23" t="s">
        <v>103</v>
      </c>
      <c r="G15" s="23" t="s">
        <v>104</v>
      </c>
      <c r="H15" s="23" t="s">
        <v>105</v>
      </c>
      <c r="I15" s="23" t="s">
        <v>106</v>
      </c>
      <c r="J15" s="1"/>
    </row>
    <row r="16" spans="1:13">
      <c r="A16" s="4" t="s">
        <v>107</v>
      </c>
      <c r="B16" s="22">
        <v>45005</v>
      </c>
      <c r="C16" s="22"/>
      <c r="D16" s="4"/>
      <c r="E16" s="4" t="s">
        <v>108</v>
      </c>
      <c r="F16" s="21" t="e">
        <f>E16-B16</f>
        <v>#VALUE!</v>
      </c>
      <c r="G16" s="20" t="s">
        <v>109</v>
      </c>
      <c r="H16" s="4"/>
      <c r="I16" s="4"/>
      <c r="J16" s="1"/>
    </row>
    <row r="17" spans="1:10">
      <c r="A17" s="4"/>
      <c r="B17" s="4"/>
      <c r="C17" s="4"/>
      <c r="D17" s="4"/>
      <c r="E17" s="4"/>
      <c r="F17" s="4"/>
      <c r="G17" s="4"/>
      <c r="H17" s="4"/>
      <c r="I17" s="4"/>
      <c r="J17" s="1"/>
    </row>
    <row r="18" spans="1:10">
      <c r="A18" s="4"/>
      <c r="B18" s="4"/>
      <c r="C18" s="4"/>
      <c r="D18" s="4"/>
      <c r="E18" s="4"/>
      <c r="F18" s="4"/>
      <c r="G18" s="4"/>
      <c r="H18" s="4"/>
      <c r="I18" s="4"/>
      <c r="J18" s="1"/>
    </row>
    <row r="19" spans="1:10">
      <c r="A19" s="4"/>
      <c r="B19" s="4"/>
      <c r="C19" s="4"/>
      <c r="D19" s="4"/>
      <c r="E19" s="4"/>
      <c r="F19" s="4"/>
      <c r="G19" s="4"/>
      <c r="H19" s="4"/>
      <c r="I19" s="4"/>
      <c r="J19" s="1"/>
    </row>
    <row r="20" spans="1:10">
      <c r="A20" s="4"/>
      <c r="B20" s="4"/>
      <c r="C20" s="4"/>
      <c r="D20" s="4"/>
      <c r="E20" s="4"/>
      <c r="F20" s="4"/>
      <c r="G20" s="4"/>
      <c r="H20" s="4"/>
      <c r="I20" s="4"/>
      <c r="J20" s="1"/>
    </row>
    <row r="21" spans="1:10">
      <c r="A21" s="4"/>
      <c r="B21" s="4"/>
      <c r="C21" s="4"/>
      <c r="D21" s="4"/>
      <c r="E21" s="4"/>
      <c r="F21" s="4"/>
      <c r="G21" s="4"/>
      <c r="H21" s="4"/>
      <c r="I21" s="4"/>
      <c r="J21" s="1"/>
    </row>
    <row r="22" spans="1:10">
      <c r="A22" s="4"/>
      <c r="B22" s="4"/>
      <c r="C22" s="4"/>
      <c r="D22" s="4"/>
      <c r="E22" s="4"/>
      <c r="F22" s="4"/>
      <c r="G22" s="4"/>
      <c r="H22" s="4"/>
      <c r="I22" s="4"/>
      <c r="J22" s="1"/>
    </row>
    <row r="23" spans="1:10">
      <c r="A23" s="4"/>
      <c r="B23" s="4"/>
      <c r="C23" s="4"/>
      <c r="D23" s="4"/>
      <c r="E23" s="4"/>
      <c r="F23" s="4"/>
      <c r="G23" s="4"/>
      <c r="H23" s="4"/>
      <c r="I23" s="4"/>
      <c r="J23" s="1"/>
    </row>
    <row r="24" spans="1:10">
      <c r="A24" s="4"/>
      <c r="B24" s="4"/>
      <c r="C24" s="4"/>
      <c r="D24" s="4"/>
      <c r="E24" s="4"/>
      <c r="F24" s="4"/>
      <c r="G24" s="4"/>
      <c r="H24" s="4"/>
      <c r="I24" s="4"/>
      <c r="J24" s="1"/>
    </row>
    <row r="25" spans="1:10">
      <c r="A25" s="4"/>
      <c r="B25" s="4"/>
      <c r="C25" s="4"/>
      <c r="D25" s="4"/>
      <c r="E25" s="4"/>
      <c r="F25" s="4"/>
      <c r="G25" s="4"/>
      <c r="H25" s="4"/>
      <c r="I25" s="4"/>
      <c r="J25" s="1"/>
    </row>
    <row r="26" spans="1:10">
      <c r="A26" s="4"/>
      <c r="B26" s="4"/>
      <c r="C26" s="4"/>
      <c r="D26" s="4"/>
      <c r="E26" s="4"/>
      <c r="F26" s="4"/>
      <c r="G26" s="4"/>
      <c r="H26" s="4"/>
      <c r="I26" s="4"/>
      <c r="J26" s="1"/>
    </row>
    <row r="27" spans="1:10" ht="18.600000000000001">
      <c r="A27" s="70" t="s">
        <v>110</v>
      </c>
      <c r="B27" s="71"/>
      <c r="C27" s="71"/>
      <c r="D27" s="71"/>
      <c r="E27" s="71"/>
      <c r="F27" s="71"/>
      <c r="G27" s="72"/>
      <c r="H27" s="73">
        <f>SUM(H16:H26)</f>
        <v>0</v>
      </c>
    </row>
  </sheetData>
  <mergeCells count="9">
    <mergeCell ref="A12:B12"/>
    <mergeCell ref="A13:B13"/>
    <mergeCell ref="A8:B8"/>
    <mergeCell ref="C8:D8"/>
    <mergeCell ref="A1:H2"/>
    <mergeCell ref="A3:G4"/>
    <mergeCell ref="A5:G6"/>
    <mergeCell ref="A10:C10"/>
    <mergeCell ref="A11:B11"/>
  </mergeCells>
  <pageMargins left="0.51181102362204722" right="0.51181102362204722" top="1.1811023622047245" bottom="0.78740157480314965" header="0.31496062992125984" footer="0.31496062992125984"/>
  <pageSetup paperSize="9" scale="66" fitToHeight="0" orientation="landscape" r:id="rId1"/>
  <headerFooter>
    <oddHeader>&amp;C&amp;G</oddHeader>
    <oddFooter>Página &amp;P de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4"/>
  <sheetViews>
    <sheetView showGridLines="0" workbookViewId="0">
      <selection activeCell="G12" sqref="G12"/>
    </sheetView>
  </sheetViews>
  <sheetFormatPr defaultColWidth="8.7109375" defaultRowHeight="14.45"/>
  <cols>
    <col min="1" max="1" width="8.7109375" style="2"/>
    <col min="2" max="2" width="12.28515625" style="2" customWidth="1"/>
    <col min="3" max="3" width="16" style="2" customWidth="1"/>
    <col min="4" max="4" width="18.42578125" style="2" customWidth="1"/>
    <col min="5" max="5" width="18.5703125" style="2" customWidth="1"/>
    <col min="6" max="6" width="15.28515625" style="2" customWidth="1"/>
    <col min="7" max="7" width="9.42578125" style="2" customWidth="1"/>
    <col min="8" max="8" width="10" style="2" customWidth="1"/>
    <col min="9" max="9" width="12.42578125" style="2" customWidth="1"/>
    <col min="10" max="10" width="8.7109375" style="2"/>
    <col min="11" max="11" width="13.85546875" style="2" customWidth="1"/>
    <col min="12" max="12" width="5.85546875" style="2" customWidth="1"/>
    <col min="13" max="13" width="4.7109375" style="2" customWidth="1"/>
    <col min="14" max="16384" width="8.7109375" style="2"/>
  </cols>
  <sheetData>
    <row r="1" spans="1:16" ht="14.45" customHeight="1">
      <c r="B1" s="93" t="s">
        <v>13</v>
      </c>
      <c r="C1" s="93"/>
      <c r="D1" s="93"/>
      <c r="E1" s="93"/>
      <c r="F1" s="93"/>
      <c r="G1" s="7"/>
      <c r="H1" s="7"/>
      <c r="I1" s="7"/>
      <c r="J1" s="7"/>
    </row>
    <row r="2" spans="1:16" ht="14.45" customHeight="1">
      <c r="A2" s="61"/>
      <c r="B2" s="93"/>
      <c r="C2" s="93"/>
      <c r="D2" s="93"/>
      <c r="E2" s="93"/>
      <c r="F2" s="93"/>
      <c r="G2" s="7"/>
      <c r="H2" s="7"/>
      <c r="I2" s="7"/>
      <c r="J2" s="7"/>
    </row>
    <row r="3" spans="1:16" customFormat="1" ht="15.75" customHeight="1">
      <c r="A3" s="94" t="s">
        <v>1</v>
      </c>
      <c r="B3" s="94"/>
      <c r="C3" s="94"/>
      <c r="D3" s="94"/>
      <c r="E3" s="94"/>
      <c r="F3" s="94"/>
      <c r="G3" s="94"/>
      <c r="H3" s="7"/>
      <c r="I3" s="7"/>
      <c r="J3" s="7"/>
      <c r="K3" s="7"/>
      <c r="L3" s="7"/>
      <c r="M3" s="7"/>
    </row>
    <row r="4" spans="1:16" customFormat="1" ht="15.75" customHeight="1">
      <c r="A4" s="94"/>
      <c r="B4" s="94"/>
      <c r="C4" s="94"/>
      <c r="D4" s="94"/>
      <c r="E4" s="94"/>
      <c r="F4" s="94"/>
      <c r="G4" s="94"/>
      <c r="H4" s="7"/>
      <c r="I4" s="7"/>
      <c r="J4" s="7"/>
      <c r="K4" s="7"/>
      <c r="L4" s="7"/>
      <c r="M4" s="7"/>
    </row>
    <row r="5" spans="1:16" customFormat="1" ht="15.75" customHeight="1">
      <c r="A5" s="102" t="s">
        <v>111</v>
      </c>
      <c r="B5" s="102"/>
      <c r="C5" s="102"/>
      <c r="D5" s="102"/>
      <c r="E5" s="102"/>
      <c r="F5" s="102"/>
      <c r="G5" s="102"/>
      <c r="H5" s="7"/>
      <c r="I5" s="7"/>
      <c r="J5" s="7"/>
      <c r="K5" s="7"/>
      <c r="L5" s="7"/>
      <c r="M5" s="7"/>
    </row>
    <row r="6" spans="1:16" customFormat="1" ht="15.75" customHeight="1">
      <c r="A6" s="102"/>
      <c r="B6" s="102"/>
      <c r="C6" s="102"/>
      <c r="D6" s="102"/>
      <c r="E6" s="102"/>
      <c r="F6" s="102"/>
      <c r="G6" s="102"/>
      <c r="H6" s="7"/>
      <c r="I6" s="7"/>
      <c r="J6" s="7"/>
      <c r="K6" s="7"/>
      <c r="L6" s="7"/>
      <c r="M6" s="7"/>
    </row>
    <row r="7" spans="1:16" ht="15" customHeight="1">
      <c r="B7" s="17"/>
      <c r="C7" s="17"/>
      <c r="D7" s="17"/>
      <c r="E7" s="17"/>
      <c r="F7" s="17"/>
      <c r="G7" s="17"/>
      <c r="H7" s="17"/>
      <c r="I7" s="17"/>
      <c r="J7" s="17"/>
    </row>
    <row r="8" spans="1:16" ht="34.5" customHeight="1">
      <c r="B8" s="108" t="s">
        <v>3</v>
      </c>
      <c r="C8" s="108"/>
      <c r="D8" s="95">
        <v>44927</v>
      </c>
      <c r="E8" s="95"/>
      <c r="F8" s="1"/>
      <c r="G8" s="1"/>
      <c r="H8" s="1"/>
      <c r="I8" s="1"/>
      <c r="J8" s="1"/>
    </row>
    <row r="9" spans="1:16" ht="18.95" thickBot="1"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52"/>
    </row>
    <row r="10" spans="1:16" ht="27.6" customHeight="1" thickBot="1">
      <c r="B10" s="119" t="s">
        <v>112</v>
      </c>
      <c r="C10" s="120"/>
      <c r="D10" s="120"/>
      <c r="E10" s="121"/>
      <c r="F10" s="53"/>
      <c r="G10" s="51"/>
      <c r="H10" s="51"/>
      <c r="I10" s="51"/>
      <c r="J10" s="51"/>
      <c r="K10" s="51"/>
      <c r="L10" s="51"/>
      <c r="M10" s="51"/>
      <c r="N10" s="51"/>
      <c r="O10" s="52"/>
    </row>
    <row r="11" spans="1:16" ht="18.95" customHeight="1" thickBot="1">
      <c r="B11" s="116" t="s">
        <v>113</v>
      </c>
      <c r="C11" s="117"/>
      <c r="D11" s="118"/>
      <c r="E11" s="62"/>
      <c r="F11" s="53"/>
      <c r="G11" s="51"/>
      <c r="H11" s="51"/>
      <c r="I11" s="51"/>
      <c r="J11" s="51"/>
      <c r="K11" s="51"/>
      <c r="L11" s="51"/>
      <c r="M11" s="51"/>
      <c r="N11" s="51"/>
    </row>
    <row r="12" spans="1:16" ht="18.95" customHeight="1" thickBot="1">
      <c r="B12" s="113" t="s">
        <v>114</v>
      </c>
      <c r="C12" s="114"/>
      <c r="D12" s="115"/>
      <c r="E12" s="55"/>
      <c r="F12" s="53"/>
      <c r="G12" s="51"/>
      <c r="H12" s="52"/>
      <c r="I12" s="52"/>
      <c r="J12" s="52"/>
      <c r="K12" s="52"/>
      <c r="L12" s="52"/>
      <c r="M12" s="52"/>
      <c r="N12" s="52"/>
      <c r="O12" s="52"/>
      <c r="P12" s="52"/>
    </row>
    <row r="13" spans="1:16" ht="18.95" customHeight="1" thickBot="1">
      <c r="B13" s="116" t="s">
        <v>115</v>
      </c>
      <c r="C13" s="117"/>
      <c r="D13" s="118"/>
      <c r="E13" s="56"/>
      <c r="F13" s="53"/>
      <c r="G13" s="51"/>
      <c r="H13" s="52"/>
      <c r="I13" s="52"/>
      <c r="J13" s="52"/>
      <c r="K13" s="52"/>
      <c r="L13" s="52"/>
      <c r="M13" s="52"/>
      <c r="N13" s="52"/>
      <c r="O13" s="52"/>
      <c r="P13" s="52"/>
    </row>
    <row r="14" spans="1:16" ht="31.5" customHeight="1" thickBot="1">
      <c r="B14" s="8" t="s">
        <v>116</v>
      </c>
      <c r="C14" s="50" t="s">
        <v>117</v>
      </c>
      <c r="D14" s="9" t="s">
        <v>118</v>
      </c>
      <c r="E14" s="8" t="s">
        <v>119</v>
      </c>
      <c r="F14" s="51"/>
      <c r="G14" s="52"/>
      <c r="H14" s="52"/>
      <c r="I14" s="52"/>
      <c r="J14" s="52"/>
      <c r="K14" s="52"/>
      <c r="L14" s="52"/>
      <c r="M14" s="52"/>
      <c r="N14" s="52"/>
      <c r="O14" s="52"/>
    </row>
    <row r="15" spans="1:16" ht="20.100000000000001" customHeight="1" thickBot="1">
      <c r="B15" s="65">
        <f>E12</f>
        <v>0</v>
      </c>
      <c r="C15" s="64">
        <f>Contadores!E23</f>
        <v>0</v>
      </c>
      <c r="D15" s="63">
        <f>$E$13*C15</f>
        <v>0</v>
      </c>
      <c r="E15" s="18">
        <f>$B$15+D15</f>
        <v>0</v>
      </c>
      <c r="F15" s="51"/>
      <c r="G15" s="52"/>
      <c r="H15" s="52"/>
      <c r="I15" s="52"/>
      <c r="J15" s="52"/>
      <c r="K15" s="52"/>
      <c r="L15" s="52"/>
      <c r="M15" s="52"/>
      <c r="N15" s="52"/>
      <c r="O15" s="52"/>
    </row>
    <row r="16" spans="1:16" ht="15.75" customHeight="1">
      <c r="B16" s="57"/>
      <c r="C16" s="57"/>
      <c r="D16" s="57"/>
      <c r="E16" s="57"/>
      <c r="F16" s="58"/>
      <c r="G16" s="51"/>
      <c r="H16" s="51"/>
      <c r="I16" s="51"/>
      <c r="J16" s="51"/>
      <c r="K16" s="51"/>
      <c r="L16" s="51"/>
      <c r="M16" s="51"/>
      <c r="N16" s="51"/>
    </row>
    <row r="17" spans="2:14" ht="18.95" thickBot="1">
      <c r="C17" s="59"/>
      <c r="D17" s="59"/>
      <c r="E17" s="59"/>
      <c r="F17" s="59"/>
      <c r="G17" s="59"/>
      <c r="H17" s="59"/>
      <c r="I17" s="59"/>
      <c r="J17" s="59"/>
      <c r="K17" s="51"/>
      <c r="L17" s="51"/>
      <c r="M17" s="51"/>
      <c r="N17" s="51"/>
    </row>
    <row r="18" spans="2:14" ht="18.95" thickBot="1">
      <c r="B18" s="119" t="s">
        <v>120</v>
      </c>
      <c r="C18" s="120"/>
      <c r="D18" s="120"/>
      <c r="E18" s="121"/>
      <c r="F18" s="59"/>
      <c r="G18" s="59"/>
      <c r="H18" s="59"/>
      <c r="I18" s="59"/>
      <c r="J18" s="59"/>
      <c r="K18" s="51"/>
      <c r="L18" s="51"/>
      <c r="M18" s="51"/>
      <c r="N18" s="51"/>
    </row>
    <row r="19" spans="2:14" ht="18.95" customHeight="1" thickBot="1">
      <c r="B19" s="113" t="s">
        <v>113</v>
      </c>
      <c r="C19" s="114"/>
      <c r="D19" s="115"/>
      <c r="E19" s="62"/>
      <c r="F19" s="51"/>
      <c r="G19" s="51"/>
      <c r="H19" s="51"/>
      <c r="I19" s="51"/>
      <c r="J19" s="51"/>
      <c r="K19" s="51"/>
      <c r="L19" s="51"/>
      <c r="M19" s="51"/>
      <c r="N19" s="51"/>
    </row>
    <row r="20" spans="2:14" ht="18.95" customHeight="1" thickBot="1">
      <c r="B20" s="113" t="s">
        <v>114</v>
      </c>
      <c r="C20" s="114"/>
      <c r="D20" s="115"/>
      <c r="E20" s="55"/>
      <c r="F20" s="53"/>
      <c r="G20" s="51"/>
      <c r="H20" s="51"/>
      <c r="I20" s="51"/>
      <c r="J20" s="51"/>
      <c r="K20" s="51"/>
      <c r="L20" s="51"/>
      <c r="M20" s="51"/>
      <c r="N20" s="51"/>
    </row>
    <row r="21" spans="2:14" ht="18.95" customHeight="1" thickBot="1">
      <c r="B21" s="116" t="s">
        <v>115</v>
      </c>
      <c r="C21" s="117"/>
      <c r="D21" s="118"/>
      <c r="E21" s="56"/>
      <c r="F21" s="51"/>
      <c r="G21" s="51"/>
      <c r="H21" s="51"/>
      <c r="I21" s="51"/>
      <c r="J21" s="51"/>
      <c r="K21" s="51"/>
      <c r="L21" s="51"/>
      <c r="M21" s="51"/>
      <c r="N21" s="51"/>
    </row>
    <row r="22" spans="2:14" ht="29.45" thickBot="1">
      <c r="B22" s="8" t="s">
        <v>116</v>
      </c>
      <c r="C22" s="19" t="s">
        <v>117</v>
      </c>
      <c r="D22" s="9" t="s">
        <v>118</v>
      </c>
      <c r="E22" s="8" t="s">
        <v>119</v>
      </c>
      <c r="F22" s="51"/>
      <c r="G22" s="51"/>
      <c r="H22" s="51"/>
      <c r="I22" s="51"/>
      <c r="J22" s="51"/>
      <c r="K22" s="51"/>
      <c r="L22" s="51"/>
      <c r="M22" s="51"/>
    </row>
    <row r="23" spans="2:14" ht="20.100000000000001" customHeight="1" thickBot="1">
      <c r="B23" s="65">
        <f>E20</f>
        <v>0</v>
      </c>
      <c r="C23" s="64">
        <f>Contadores!E31</f>
        <v>0</v>
      </c>
      <c r="D23" s="63">
        <f>C23*E21</f>
        <v>0</v>
      </c>
      <c r="E23" s="18">
        <f>$B$23+D23</f>
        <v>0</v>
      </c>
      <c r="F23" s="51"/>
      <c r="G23" s="51"/>
      <c r="H23" s="51"/>
      <c r="I23" s="51"/>
      <c r="J23" s="51"/>
      <c r="K23" s="51"/>
      <c r="L23" s="51"/>
      <c r="M23" s="51"/>
    </row>
    <row r="25" spans="2:14" ht="15" thickBot="1"/>
    <row r="26" spans="2:14" ht="18.95" thickBot="1">
      <c r="B26" s="119" t="s">
        <v>121</v>
      </c>
      <c r="C26" s="120"/>
      <c r="D26" s="120"/>
      <c r="E26" s="121"/>
      <c r="F26" s="59"/>
      <c r="G26" s="59"/>
      <c r="H26" s="59"/>
      <c r="I26" s="59"/>
      <c r="J26" s="59"/>
      <c r="K26" s="51"/>
      <c r="L26" s="51"/>
      <c r="M26" s="51"/>
      <c r="N26" s="51"/>
    </row>
    <row r="27" spans="2:14" ht="18.95" customHeight="1" thickBot="1">
      <c r="B27" s="113" t="s">
        <v>113</v>
      </c>
      <c r="C27" s="114"/>
      <c r="D27" s="115"/>
      <c r="E27" s="54"/>
      <c r="F27" s="51"/>
    </row>
    <row r="28" spans="2:14" ht="18.95" customHeight="1" thickBot="1">
      <c r="B28" s="113" t="s">
        <v>114</v>
      </c>
      <c r="C28" s="114"/>
      <c r="D28" s="115"/>
      <c r="E28" s="55"/>
    </row>
    <row r="29" spans="2:14" ht="18.95" customHeight="1" thickBot="1">
      <c r="B29" s="116" t="s">
        <v>115</v>
      </c>
      <c r="C29" s="117"/>
      <c r="D29" s="118"/>
      <c r="E29" s="56"/>
    </row>
    <row r="30" spans="2:14" ht="29.45" thickBot="1">
      <c r="B30" s="8" t="s">
        <v>116</v>
      </c>
      <c r="C30" s="19" t="s">
        <v>117</v>
      </c>
      <c r="D30" s="9" t="s">
        <v>118</v>
      </c>
      <c r="E30" s="8" t="s">
        <v>119</v>
      </c>
    </row>
    <row r="31" spans="2:14" ht="20.100000000000001" customHeight="1" thickBot="1">
      <c r="B31" s="65">
        <f>E28</f>
        <v>0</v>
      </c>
      <c r="C31" s="64">
        <f>Contadores!E37</f>
        <v>0</v>
      </c>
      <c r="D31" s="63">
        <f>$E$29*C31</f>
        <v>0</v>
      </c>
      <c r="E31" s="18">
        <f>$B$31+D31</f>
        <v>0</v>
      </c>
    </row>
    <row r="32" spans="2:14" ht="15" thickBot="1"/>
    <row r="33" spans="2:5" ht="18.95" thickBot="1">
      <c r="B33" s="69" t="s">
        <v>122</v>
      </c>
      <c r="C33" s="68"/>
      <c r="D33" s="66">
        <f>E15+E23+E31</f>
        <v>0</v>
      </c>
      <c r="E33" s="67"/>
    </row>
    <row r="34" spans="2:5">
      <c r="E34" s="60"/>
    </row>
  </sheetData>
  <mergeCells count="18">
    <mergeCell ref="B1:F2"/>
    <mergeCell ref="A3:G4"/>
    <mergeCell ref="A5:G6"/>
    <mergeCell ref="B9:N9"/>
    <mergeCell ref="B8:C8"/>
    <mergeCell ref="B12:D12"/>
    <mergeCell ref="D8:E8"/>
    <mergeCell ref="B10:E10"/>
    <mergeCell ref="B11:D11"/>
    <mergeCell ref="B19:D19"/>
    <mergeCell ref="B27:D27"/>
    <mergeCell ref="B28:D28"/>
    <mergeCell ref="B29:D29"/>
    <mergeCell ref="B13:D13"/>
    <mergeCell ref="B20:D20"/>
    <mergeCell ref="B21:D21"/>
    <mergeCell ref="B18:E18"/>
    <mergeCell ref="B26:E26"/>
  </mergeCells>
  <pageMargins left="0.51181102362204722" right="0.51181102362204722" top="0.78740157480314965" bottom="0.78740157480314965" header="0.31496062992125984" footer="0.31496062992125984"/>
  <pageSetup paperSize="9" scale="65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25"/>
  <sheetViews>
    <sheetView showGridLines="0" workbookViewId="0">
      <selection activeCell="G12" sqref="G12"/>
    </sheetView>
  </sheetViews>
  <sheetFormatPr defaultRowHeight="14.45"/>
  <cols>
    <col min="2" max="2" width="25.140625" style="3" bestFit="1" customWidth="1"/>
    <col min="3" max="3" width="16.28515625" style="3" customWidth="1"/>
    <col min="4" max="4" width="18.7109375" style="1" customWidth="1"/>
    <col min="5" max="5" width="13.42578125" style="1" bestFit="1" customWidth="1"/>
    <col min="6" max="6" width="12.28515625" style="1" bestFit="1" customWidth="1"/>
    <col min="7" max="7" width="23.140625" style="1" bestFit="1" customWidth="1"/>
    <col min="8" max="8" width="17.85546875" style="1" customWidth="1"/>
    <col min="9" max="9" width="20.140625" style="1" bestFit="1" customWidth="1"/>
    <col min="10" max="10" width="20.140625" style="1" customWidth="1"/>
    <col min="11" max="11" width="50.5703125" style="1" customWidth="1"/>
  </cols>
  <sheetData>
    <row r="1" spans="1:15" s="2" customFormat="1" ht="14.45" customHeight="1">
      <c r="B1" s="93" t="s">
        <v>13</v>
      </c>
      <c r="C1" s="93"/>
      <c r="D1" s="93"/>
      <c r="E1" s="93"/>
      <c r="F1" s="93"/>
      <c r="G1" s="61"/>
      <c r="H1" s="61"/>
      <c r="I1" s="61"/>
      <c r="J1" s="7"/>
      <c r="K1" s="7"/>
      <c r="L1" s="7"/>
    </row>
    <row r="2" spans="1:15" s="2" customFormat="1" ht="14.45" customHeight="1">
      <c r="B2" s="93"/>
      <c r="C2" s="93"/>
      <c r="D2" s="93"/>
      <c r="E2" s="93"/>
      <c r="F2" s="93"/>
      <c r="G2" s="61"/>
      <c r="H2" s="61"/>
      <c r="I2" s="61"/>
      <c r="J2" s="7"/>
      <c r="K2" s="7"/>
      <c r="L2" s="7"/>
    </row>
    <row r="3" spans="1:15" ht="15.75" customHeight="1">
      <c r="A3" s="94" t="s">
        <v>1</v>
      </c>
      <c r="B3" s="94"/>
      <c r="C3" s="94"/>
      <c r="D3" s="94"/>
      <c r="E3" s="94"/>
      <c r="F3" s="94"/>
      <c r="G3" s="61"/>
      <c r="H3" s="61"/>
      <c r="I3" s="61"/>
      <c r="J3" s="7"/>
      <c r="K3" s="7"/>
      <c r="L3" s="7"/>
      <c r="M3" s="7"/>
      <c r="N3" s="7"/>
      <c r="O3" s="7"/>
    </row>
    <row r="4" spans="1:15" ht="15.75" customHeight="1">
      <c r="A4" s="94"/>
      <c r="B4" s="94"/>
      <c r="C4" s="94"/>
      <c r="D4" s="94"/>
      <c r="E4" s="94"/>
      <c r="F4" s="94"/>
      <c r="G4" s="61"/>
      <c r="H4" s="61"/>
      <c r="I4" s="61"/>
      <c r="J4" s="7"/>
      <c r="K4" s="7"/>
      <c r="L4" s="7"/>
      <c r="M4" s="7"/>
      <c r="N4" s="7"/>
      <c r="O4" s="7"/>
    </row>
    <row r="5" spans="1:15" ht="15.75" customHeight="1">
      <c r="A5" s="102" t="s">
        <v>123</v>
      </c>
      <c r="B5" s="102"/>
      <c r="C5" s="102"/>
      <c r="D5" s="102"/>
      <c r="E5" s="102"/>
      <c r="F5" s="102"/>
      <c r="G5" s="7"/>
      <c r="H5" s="7"/>
      <c r="I5" s="7"/>
      <c r="J5" s="7"/>
      <c r="K5" s="7"/>
      <c r="L5" s="7"/>
      <c r="M5" s="7"/>
      <c r="N5" s="7"/>
      <c r="O5" s="7"/>
    </row>
    <row r="6" spans="1:15" ht="15.75" customHeight="1">
      <c r="A6" s="102"/>
      <c r="B6" s="102"/>
      <c r="C6" s="102"/>
      <c r="D6" s="102"/>
      <c r="E6" s="102"/>
      <c r="F6" s="102"/>
      <c r="G6" s="7"/>
      <c r="H6" s="7"/>
      <c r="I6" s="7"/>
      <c r="J6" s="7"/>
      <c r="K6" s="7"/>
      <c r="L6" s="7"/>
      <c r="M6" s="7"/>
      <c r="N6" s="7"/>
      <c r="O6" s="7"/>
    </row>
    <row r="7" spans="1:15" ht="15" customHeight="1">
      <c r="B7" s="7"/>
      <c r="C7" s="7"/>
      <c r="D7" s="7"/>
      <c r="E7" s="7"/>
      <c r="F7" s="7"/>
      <c r="G7" s="7"/>
      <c r="H7" s="7"/>
      <c r="I7" s="7"/>
      <c r="J7" s="7"/>
      <c r="K7" s="7"/>
    </row>
    <row r="8" spans="1:15" s="2" customFormat="1" ht="31.5" customHeight="1">
      <c r="B8" s="108" t="s">
        <v>3</v>
      </c>
      <c r="C8" s="108"/>
      <c r="D8" s="95">
        <f>+Contadores!B8</f>
        <v>0</v>
      </c>
      <c r="E8" s="95"/>
      <c r="F8" s="1"/>
      <c r="G8" s="1"/>
      <c r="H8" s="1"/>
      <c r="I8" s="1"/>
      <c r="J8" s="1"/>
      <c r="K8" s="1"/>
    </row>
    <row r="10" spans="1:15" ht="15" thickBot="1"/>
    <row r="11" spans="1:15" s="6" customFormat="1" ht="18.95" thickBot="1">
      <c r="B11" s="133" t="s">
        <v>102</v>
      </c>
      <c r="C11" s="134"/>
      <c r="D11" s="11" t="s">
        <v>119</v>
      </c>
      <c r="E11" s="5"/>
      <c r="F11" s="5"/>
      <c r="G11" s="5"/>
      <c r="H11" s="5"/>
      <c r="I11" s="5"/>
      <c r="J11" s="5"/>
      <c r="K11" s="5"/>
    </row>
    <row r="12" spans="1:15">
      <c r="B12" s="127" t="s">
        <v>4</v>
      </c>
      <c r="C12" s="128"/>
      <c r="D12" s="12">
        <f>Faturamento!E15</f>
        <v>0</v>
      </c>
    </row>
    <row r="13" spans="1:15">
      <c r="B13" s="129" t="s">
        <v>124</v>
      </c>
      <c r="C13" s="130"/>
      <c r="D13" s="13">
        <f>Faturamento!E23</f>
        <v>0</v>
      </c>
    </row>
    <row r="14" spans="1:15" ht="15" thickBot="1">
      <c r="B14" s="135" t="s">
        <v>12</v>
      </c>
      <c r="C14" s="136"/>
      <c r="D14" s="14">
        <f>Faturamento!E31</f>
        <v>0</v>
      </c>
    </row>
    <row r="15" spans="1:15" ht="18.95" thickBot="1">
      <c r="B15" s="123" t="s">
        <v>10</v>
      </c>
      <c r="C15" s="124"/>
      <c r="D15" s="15">
        <f>SUM(D12:D14)</f>
        <v>0</v>
      </c>
    </row>
    <row r="17" spans="2:11" ht="15" thickBot="1"/>
    <row r="18" spans="2:11" s="6" customFormat="1" ht="18.95" thickBot="1">
      <c r="B18" s="137" t="s">
        <v>125</v>
      </c>
      <c r="C18" s="138"/>
      <c r="D18" s="10" t="s">
        <v>126</v>
      </c>
      <c r="E18" s="5"/>
      <c r="F18" s="5"/>
      <c r="G18" s="5"/>
      <c r="H18" s="5"/>
      <c r="I18" s="5"/>
      <c r="J18" s="5"/>
      <c r="K18" s="5"/>
    </row>
    <row r="19" spans="2:11">
      <c r="B19" s="127"/>
      <c r="C19" s="128"/>
      <c r="D19" s="12"/>
    </row>
    <row r="20" spans="2:11">
      <c r="B20" s="129"/>
      <c r="C20" s="130"/>
      <c r="D20" s="13"/>
    </row>
    <row r="21" spans="2:11" ht="15" thickBot="1">
      <c r="B21" s="131"/>
      <c r="C21" s="132"/>
      <c r="D21" s="14"/>
    </row>
    <row r="22" spans="2:11" ht="18.95" thickBot="1">
      <c r="B22" s="123" t="s">
        <v>10</v>
      </c>
      <c r="C22" s="124"/>
      <c r="D22" s="16">
        <f>SUM(D19:D21)</f>
        <v>0</v>
      </c>
    </row>
    <row r="24" spans="2:11" ht="15" thickBot="1"/>
    <row r="25" spans="2:11" ht="21.6" thickBot="1">
      <c r="B25" s="125" t="s">
        <v>127</v>
      </c>
      <c r="C25" s="126"/>
      <c r="D25" s="74">
        <f>+D15-D22</f>
        <v>0</v>
      </c>
    </row>
  </sheetData>
  <mergeCells count="16">
    <mergeCell ref="A3:F4"/>
    <mergeCell ref="B1:F2"/>
    <mergeCell ref="A5:F6"/>
    <mergeCell ref="B22:C22"/>
    <mergeCell ref="B25:C25"/>
    <mergeCell ref="B8:C8"/>
    <mergeCell ref="D8:E8"/>
    <mergeCell ref="B19:C19"/>
    <mergeCell ref="B20:C20"/>
    <mergeCell ref="B21:C21"/>
    <mergeCell ref="B11:C11"/>
    <mergeCell ref="B12:C12"/>
    <mergeCell ref="B13:C13"/>
    <mergeCell ref="B14:C14"/>
    <mergeCell ref="B18:C18"/>
    <mergeCell ref="B15:C15"/>
  </mergeCells>
  <pageMargins left="0.51181102362204722" right="0.51181102362204722" top="0.78740157480314965" bottom="0.78740157480314965" header="0.31496062992125984" footer="0.31496062992125984"/>
  <pageSetup paperSize="9" scale="73" orientation="portrait" r:id="rId1"/>
  <headerFooter>
    <oddHeader>&amp;C&amp;G</oddHeader>
    <oddFooter>Página &amp;P de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Hewlett-Packard Company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Leandro Martins das Neves</dc:creator>
  <cp:keywords/>
  <dc:description/>
  <cp:lastModifiedBy>Robson de Mattos</cp:lastModifiedBy>
  <cp:revision/>
  <dcterms:created xsi:type="dcterms:W3CDTF">2017-08-21T22:11:51Z</dcterms:created>
  <dcterms:modified xsi:type="dcterms:W3CDTF">2023-03-10T12:53:36Z</dcterms:modified>
  <cp:category/>
  <cp:contentStatus/>
</cp:coreProperties>
</file>